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<sst xmlns="http://schemas.openxmlformats.org/spreadsheetml/2006/main" count="174" uniqueCount="86">
  <si>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</si>
  <si>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</si>
  <si>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</si>
  <si>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</si>
  <si>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</si>
  <si>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</si>
  <si>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</si>
  <si>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</si>
  <si>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</si>
  <si>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</si>
  <si>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</si>
  <si>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</si>
  <si>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</si>
  <si>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</si>
  <si>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</si>
  <si>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</si>
  <si>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</si>
  <si>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</si>
  <si>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</si>
  <si>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</si>
  <si>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</si>
  <si>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</si>
  <si>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</si>
  <si>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</si>
  <si>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</si>
  <si>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</si>
  <si>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</si>
  <si>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</si>
  <si>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</si>
  <si>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</si>
  <si>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</si>
  <si>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</si>
  <si>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</si>
  <si>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</si>
  <si>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</si>
  <si>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</si>
  <si>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</si>
  <si>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</si>
  <si>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</si>
  <si>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</si>
  <si>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</si>
  <si>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</si>
  <si>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</si>
  <si>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</si>
  <si>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</si>
  <si>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</si>
  <si>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</si>
  <si>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</si>
  <si>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</si>
  <si>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</si>
  <si>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</si>
  <si>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</si>
  <si>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</si>
  <si>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2023.</t>
  </si>
  <si>
    <t>Ukupno prihodi i primici za 2023.</t>
  </si>
  <si>
    <t>PROJEKCIJA PLANA ZA 2023.</t>
  </si>
  <si>
    <t>Projekcija plana 
za 2024.</t>
  </si>
  <si>
    <t>2024.</t>
  </si>
  <si>
    <t>Ukupno prihodi i primici za 2024.</t>
  </si>
  <si>
    <t>PROJEKCIJA PLANA ZA 2024.</t>
  </si>
  <si>
    <t>Projekcija plana
za 2023.</t>
  </si>
  <si>
    <t>Ukupno prihodi i primici za 2022..</t>
  </si>
  <si>
    <t>PRIJEDLOG PLANA ZA 2022.</t>
  </si>
  <si>
    <t>2022.</t>
  </si>
  <si>
    <t>Prijedlog plana 
za 2022.</t>
  </si>
  <si>
    <t>Djelatnost osnovnih škola</t>
  </si>
  <si>
    <t>Osnovno školstvo-standard</t>
  </si>
  <si>
    <t>A2202-04</t>
  </si>
  <si>
    <t>Administracija i upravljanje</t>
  </si>
  <si>
    <t>Novčana nak.posl.zbog.nezapošlj.osob.s invaliditetom</t>
  </si>
  <si>
    <t>Financijski rashodi</t>
  </si>
  <si>
    <t>A2203-04</t>
  </si>
  <si>
    <t>Podizanje kvalitete i standarda u školstvu</t>
  </si>
  <si>
    <t>A2203-06</t>
  </si>
  <si>
    <t>Školska kuhinja i kantina</t>
  </si>
  <si>
    <t>A2203-07</t>
  </si>
  <si>
    <t>Prehrana u riziku od siromaštva</t>
  </si>
  <si>
    <t>Osnovno školstvo-iznad standarda</t>
  </si>
  <si>
    <t>A2203-27</t>
  </si>
  <si>
    <t>Udžbenici</t>
  </si>
  <si>
    <t>Knjige</t>
  </si>
  <si>
    <t>OSNOVNOŠKOLSKO OBRAZOVANJE</t>
  </si>
  <si>
    <t>Zemunik, 21.listopada 2021.</t>
  </si>
  <si>
    <t>Ravnateljica:</t>
  </si>
  <si>
    <t>Božena Župan, prof.</t>
  </si>
  <si>
    <t>FINANCIJSKI PLAN ZA 2022. I                                                                                                                                                  PROJEKCIJA PLANA ZA  2023. I 2024.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</si>
</sst>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7" fillId="34" borderId="7" applyNumberFormat="0" applyAlignment="0" applyProtection="0"/>
    <xf numFmtId="0" fontId="52" fillId="42" borderId="8" applyNumberFormat="0" applyAlignment="0" applyProtection="0"/>
    <xf numFmtId="0" fontId="15" fillId="0" borderId="9" applyNumberFormat="0" applyFill="0" applyAlignment="0" applyProtection="0"/>
    <xf numFmtId="0" fontId="5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50" fillId="0" borderId="0">
      <alignment/>
      <protection/>
    </xf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3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41" xfId="0" applyFont="1" applyFill="1" applyBorder="1" applyAlignment="1">
      <alignment horizontal="left"/>
    </xf>
    <xf numFmtId="3" fontId="34" fillId="7" borderId="23" xfId="0" applyNumberFormat="1" applyFont="1" applyFill="1" applyBorder="1" applyAlignment="1">
      <alignment horizontal="right"/>
    </xf>
    <xf numFmtId="3" fontId="34" fillId="7" borderId="23" xfId="0" applyNumberFormat="1" applyFont="1" applyFill="1" applyBorder="1" applyAlignment="1" applyProtection="1">
      <alignment horizontal="righ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Fill="1" applyBorder="1" applyAlignment="1">
      <alignment horizontal="right"/>
    </xf>
    <xf numFmtId="3" fontId="34" fillId="48" borderId="41" xfId="0" applyNumberFormat="1" applyFont="1" applyFill="1" applyBorder="1" applyAlignment="1" quotePrefix="1">
      <alignment horizontal="right"/>
    </xf>
    <xf numFmtId="3" fontId="34" fillId="48" borderId="23" xfId="0" applyNumberFormat="1" applyFont="1" applyFill="1" applyBorder="1" applyAlignment="1" applyProtection="1">
      <alignment horizontal="right" wrapText="1"/>
      <protection/>
    </xf>
    <xf numFmtId="3" fontId="34" fillId="7" borderId="4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5" fillId="0" borderId="23" xfId="0" applyNumberFormat="1" applyFont="1" applyFill="1" applyBorder="1" applyAlignment="1" applyProtection="1">
      <alignment wrapText="1"/>
      <protection/>
    </xf>
    <xf numFmtId="4" fontId="25" fillId="0" borderId="23" xfId="0" applyNumberFormat="1" applyFont="1" applyFill="1" applyBorder="1" applyAlignment="1" applyProtection="1">
      <alignment/>
      <protection/>
    </xf>
    <xf numFmtId="0" fontId="39" fillId="0" borderId="23" xfId="0" applyNumberFormat="1" applyFont="1" applyFill="1" applyBorder="1" applyAlignment="1" applyProtection="1">
      <alignment wrapText="1"/>
      <protection/>
    </xf>
    <xf numFmtId="4" fontId="27" fillId="0" borderId="23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 horizontal="left"/>
      <protection/>
    </xf>
    <xf numFmtId="0" fontId="25" fillId="0" borderId="23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1" xfId="0" applyNumberFormat="1" applyFont="1" applyFill="1" applyBorder="1" applyAlignment="1" applyProtection="1">
      <alignment horizontal="left" wrapText="1"/>
      <protection/>
    </xf>
    <xf numFmtId="0" fontId="38" fillId="7" borderId="22" xfId="0" applyNumberFormat="1" applyFont="1" applyFill="1" applyBorder="1" applyAlignment="1" applyProtection="1">
      <alignment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37" fillId="0" borderId="41" xfId="0" applyFont="1" applyFill="1" applyBorder="1" applyAlignment="1" quotePrefix="1">
      <alignment horizontal="left"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37" fillId="0" borderId="41" xfId="0" applyFont="1" applyBorder="1" applyAlignment="1" quotePrefix="1">
      <alignment horizontal="left"/>
    </xf>
    <xf numFmtId="0" fontId="37" fillId="7" borderId="41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48" borderId="41" xfId="0" applyNumberFormat="1" applyFont="1" applyFill="1" applyBorder="1" applyAlignment="1" applyProtection="1">
      <alignment horizontal="left" wrapText="1"/>
      <protection/>
    </xf>
    <xf numFmtId="0" fontId="34" fillId="48" borderId="22" xfId="0" applyNumberFormat="1" applyFont="1" applyFill="1" applyBorder="1" applyAlignment="1" applyProtection="1">
      <alignment horizontal="left" wrapText="1"/>
      <protection/>
    </xf>
    <xf numFmtId="0" fontId="34" fillId="48" borderId="43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zoomScalePageLayoutView="0" workbookViewId="0" topLeftCell="A1">
      <selection activeCell="A3" sqref="A3:H3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7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119"/>
      <c r="B2" s="119"/>
      <c r="C2" s="119"/>
      <c r="D2" s="119"/>
      <c r="E2" s="119"/>
      <c r="F2" s="119"/>
      <c r="G2" s="119"/>
      <c r="H2" s="119"/>
    </row>
    <row r="3" spans="1:8" ht="48" customHeight="1">
      <c r="A3" s="120" t="s">
        <v>85</v>
      </c>
      <c r="B3" s="120"/>
      <c r="C3" s="120"/>
      <c r="D3" s="120"/>
      <c r="E3" s="120"/>
      <c r="F3" s="120"/>
      <c r="G3" s="120"/>
      <c r="H3" s="120"/>
    </row>
    <row r="4" spans="1:8" s="74" customFormat="1" ht="26.25" customHeight="1">
      <c r="A4" s="120" t="s">
        <v>41</v>
      </c>
      <c r="B4" s="120"/>
      <c r="C4" s="120"/>
      <c r="D4" s="120"/>
      <c r="E4" s="120"/>
      <c r="F4" s="120"/>
      <c r="G4" s="121"/>
      <c r="H4" s="121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64</v>
      </c>
      <c r="G6" s="81" t="s">
        <v>60</v>
      </c>
      <c r="H6" s="82" t="s">
        <v>56</v>
      </c>
      <c r="I6" s="83"/>
    </row>
    <row r="7" spans="1:9" ht="27.75" customHeight="1">
      <c r="A7" s="122" t="s">
        <v>43</v>
      </c>
      <c r="B7" s="123"/>
      <c r="C7" s="123"/>
      <c r="D7" s="123"/>
      <c r="E7" s="124"/>
      <c r="F7" s="98">
        <f>+F8+F9</f>
        <v>4627249.25</v>
      </c>
      <c r="G7" s="98">
        <f>G8+G9</f>
        <v>4714633.24</v>
      </c>
      <c r="H7" s="98">
        <f>+H8+H9</f>
        <v>4812144</v>
      </c>
      <c r="I7" s="96"/>
    </row>
    <row r="8" spans="1:8" ht="22.5" customHeight="1">
      <c r="A8" s="125" t="s">
        <v>0</v>
      </c>
      <c r="B8" s="126"/>
      <c r="C8" s="126"/>
      <c r="D8" s="126"/>
      <c r="E8" s="127"/>
      <c r="F8" s="101">
        <v>4627249.25</v>
      </c>
      <c r="G8" s="101">
        <v>4714633.24</v>
      </c>
      <c r="H8" s="101">
        <v>4812144</v>
      </c>
    </row>
    <row r="9" spans="1:8" ht="22.5" customHeight="1">
      <c r="A9" s="128" t="s">
        <v>46</v>
      </c>
      <c r="B9" s="127"/>
      <c r="C9" s="127"/>
      <c r="D9" s="127"/>
      <c r="E9" s="127"/>
      <c r="F9" s="101"/>
      <c r="G9" s="101"/>
      <c r="H9" s="101"/>
    </row>
    <row r="10" spans="1:8" ht="22.5" customHeight="1">
      <c r="A10" s="97" t="s">
        <v>44</v>
      </c>
      <c r="B10" s="100"/>
      <c r="C10" s="100"/>
      <c r="D10" s="100"/>
      <c r="E10" s="100"/>
      <c r="F10" s="98">
        <f>+F11+F12</f>
        <v>4599249</v>
      </c>
      <c r="G10" s="98">
        <f>+G11+G12</f>
        <v>4686073</v>
      </c>
      <c r="H10" s="98">
        <f>+H11+H12</f>
        <v>4782870</v>
      </c>
    </row>
    <row r="11" spans="1:10" ht="22.5" customHeight="1">
      <c r="A11" s="129" t="s">
        <v>1</v>
      </c>
      <c r="B11" s="126"/>
      <c r="C11" s="126"/>
      <c r="D11" s="126"/>
      <c r="E11" s="130"/>
      <c r="F11" s="101">
        <v>4599249</v>
      </c>
      <c r="G11" s="101">
        <v>4686073</v>
      </c>
      <c r="H11" s="85">
        <v>4782870</v>
      </c>
      <c r="I11" s="64"/>
      <c r="J11" s="64"/>
    </row>
    <row r="12" spans="1:10" ht="22.5" customHeight="1">
      <c r="A12" s="131" t="s">
        <v>49</v>
      </c>
      <c r="B12" s="127"/>
      <c r="C12" s="127"/>
      <c r="D12" s="127"/>
      <c r="E12" s="127"/>
      <c r="F12" s="84"/>
      <c r="G12" s="84"/>
      <c r="H12" s="85"/>
      <c r="I12" s="64"/>
      <c r="J12" s="64"/>
    </row>
    <row r="13" spans="1:10" ht="22.5" customHeight="1">
      <c r="A13" s="132" t="s">
        <v>2</v>
      </c>
      <c r="B13" s="123"/>
      <c r="C13" s="123"/>
      <c r="D13" s="123"/>
      <c r="E13" s="123"/>
      <c r="F13" s="99">
        <f>+F7-F10</f>
        <v>28000.25</v>
      </c>
      <c r="G13" s="99">
        <f>+G7-G10</f>
        <v>28560.240000000224</v>
      </c>
      <c r="H13" s="99">
        <f>+H7-H10</f>
        <v>29274</v>
      </c>
      <c r="J13" s="64"/>
    </row>
    <row r="14" spans="1:8" ht="25.5" customHeight="1">
      <c r="A14" s="120"/>
      <c r="B14" s="133"/>
      <c r="C14" s="133"/>
      <c r="D14" s="133"/>
      <c r="E14" s="133"/>
      <c r="F14" s="134"/>
      <c r="G14" s="134"/>
      <c r="H14" s="134"/>
    </row>
    <row r="15" spans="1:10" ht="27.75" customHeight="1">
      <c r="A15" s="77"/>
      <c r="B15" s="78"/>
      <c r="C15" s="78"/>
      <c r="D15" s="79"/>
      <c r="E15" s="80"/>
      <c r="F15" s="81" t="s">
        <v>64</v>
      </c>
      <c r="G15" s="81" t="s">
        <v>60</v>
      </c>
      <c r="H15" s="82" t="s">
        <v>56</v>
      </c>
      <c r="J15" s="64"/>
    </row>
    <row r="16" spans="1:10" ht="30.75" customHeight="1">
      <c r="A16" s="135" t="s">
        <v>50</v>
      </c>
      <c r="B16" s="136"/>
      <c r="C16" s="136"/>
      <c r="D16" s="136"/>
      <c r="E16" s="137"/>
      <c r="F16" s="102"/>
      <c r="G16" s="102"/>
      <c r="H16" s="103"/>
      <c r="J16" s="64"/>
    </row>
    <row r="17" spans="1:10" ht="34.5" customHeight="1">
      <c r="A17" s="138" t="s">
        <v>51</v>
      </c>
      <c r="B17" s="139"/>
      <c r="C17" s="139"/>
      <c r="D17" s="139"/>
      <c r="E17" s="140"/>
      <c r="F17" s="104"/>
      <c r="G17" s="104"/>
      <c r="H17" s="99"/>
      <c r="J17" s="64"/>
    </row>
    <row r="18" spans="1:10" s="69" customFormat="1" ht="25.5" customHeight="1">
      <c r="A18" s="143"/>
      <c r="B18" s="133"/>
      <c r="C18" s="133"/>
      <c r="D18" s="133"/>
      <c r="E18" s="133"/>
      <c r="F18" s="134"/>
      <c r="G18" s="134"/>
      <c r="H18" s="134"/>
      <c r="J18" s="105"/>
    </row>
    <row r="19" spans="1:11" s="69" customFormat="1" ht="27.75" customHeight="1">
      <c r="A19" s="77"/>
      <c r="B19" s="78"/>
      <c r="C19" s="78"/>
      <c r="D19" s="79"/>
      <c r="E19" s="80"/>
      <c r="F19" s="81" t="s">
        <v>64</v>
      </c>
      <c r="G19" s="81" t="s">
        <v>60</v>
      </c>
      <c r="H19" s="82" t="s">
        <v>56</v>
      </c>
      <c r="J19" s="105"/>
      <c r="K19" s="105"/>
    </row>
    <row r="20" spans="1:10" s="69" customFormat="1" ht="22.5" customHeight="1">
      <c r="A20" s="125" t="s">
        <v>3</v>
      </c>
      <c r="B20" s="126"/>
      <c r="C20" s="126"/>
      <c r="D20" s="126"/>
      <c r="E20" s="126"/>
      <c r="F20" s="84"/>
      <c r="G20" s="84"/>
      <c r="H20" s="84"/>
      <c r="J20" s="105"/>
    </row>
    <row r="21" spans="1:8" s="69" customFormat="1" ht="33.75" customHeight="1">
      <c r="A21" s="125" t="s">
        <v>4</v>
      </c>
      <c r="B21" s="126"/>
      <c r="C21" s="126"/>
      <c r="D21" s="126"/>
      <c r="E21" s="126"/>
      <c r="F21" s="84"/>
      <c r="G21" s="84"/>
      <c r="H21" s="84"/>
    </row>
    <row r="22" spans="1:11" s="69" customFormat="1" ht="22.5" customHeight="1">
      <c r="A22" s="132" t="s">
        <v>5</v>
      </c>
      <c r="B22" s="123"/>
      <c r="C22" s="123"/>
      <c r="D22" s="123"/>
      <c r="E22" s="123"/>
      <c r="F22" s="98">
        <f>F20-F21</f>
        <v>0</v>
      </c>
      <c r="G22" s="98">
        <f>G20-G21</f>
        <v>0</v>
      </c>
      <c r="H22" s="98">
        <f>H20-H21</f>
        <v>0</v>
      </c>
      <c r="J22" s="106"/>
      <c r="K22" s="105"/>
    </row>
    <row r="23" spans="1:8" s="69" customFormat="1" ht="25.5" customHeight="1">
      <c r="A23" s="143"/>
      <c r="B23" s="133"/>
      <c r="C23" s="133"/>
      <c r="D23" s="133"/>
      <c r="E23" s="133"/>
      <c r="F23" s="134"/>
      <c r="G23" s="134"/>
      <c r="H23" s="134"/>
    </row>
    <row r="24" spans="1:8" s="69" customFormat="1" ht="22.5" customHeight="1">
      <c r="A24" s="129" t="s">
        <v>6</v>
      </c>
      <c r="B24" s="126"/>
      <c r="C24" s="126"/>
      <c r="D24" s="126"/>
      <c r="E24" s="126"/>
      <c r="F24" s="84" t="str">
        <f>IF((F13+F17+F22)&lt;&gt;0,"NESLAGANJE ZBROJA",(F13+F17+F22))</f>
        <v>NESLAGANJE ZBROJA</v>
      </c>
      <c r="G24" s="84" t="str">
        <f>IF((G13+G17+G22)&lt;&gt;0,"NESLAGANJE ZBROJA",(G13+G17+G22))</f>
        <v>NESLAGANJE ZBROJA</v>
      </c>
      <c r="H24" s="84" t="str">
        <f>IF((H13+H17+H22)&lt;&gt;0,"NESLAGANJE ZBROJA",(H13+H17+H22))</f>
        <v>NESLAGANJE ZBROJA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41" t="s">
        <v>52</v>
      </c>
      <c r="B26" s="142"/>
      <c r="C26" s="142"/>
      <c r="D26" s="142"/>
      <c r="E26" s="142"/>
      <c r="F26" s="142"/>
      <c r="G26" s="142"/>
      <c r="H26" s="142"/>
    </row>
    <row r="27" ht="12.75">
      <c r="E27" s="107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08"/>
      <c r="F33" s="66"/>
      <c r="G33" s="66"/>
      <c r="H33" s="66"/>
    </row>
    <row r="34" spans="5:8" ht="12.75">
      <c r="E34" s="108"/>
      <c r="F34" s="64"/>
      <c r="G34" s="64"/>
      <c r="H34" s="64"/>
    </row>
    <row r="35" spans="5:8" ht="12.75">
      <c r="E35" s="108"/>
      <c r="F35" s="64"/>
      <c r="G35" s="64"/>
      <c r="H35" s="64"/>
    </row>
    <row r="36" spans="5:8" ht="12.75">
      <c r="E36" s="108"/>
      <c r="F36" s="64"/>
      <c r="G36" s="64"/>
      <c r="H36" s="64"/>
    </row>
    <row r="37" spans="5:8" ht="12.75">
      <c r="E37" s="108"/>
      <c r="F37" s="64"/>
      <c r="G37" s="64"/>
      <c r="H37" s="64"/>
    </row>
    <row r="38" ht="12.75">
      <c r="E38" s="108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93" zoomScaleSheetLayoutView="93" zoomScalePageLayoutView="0" workbookViewId="0" topLeftCell="A1">
      <selection activeCell="B41" sqref="B41:H41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20" t="s">
        <v>7</v>
      </c>
      <c r="B1" s="120"/>
      <c r="C1" s="120"/>
      <c r="D1" s="120"/>
      <c r="E1" s="120"/>
      <c r="F1" s="120"/>
      <c r="G1" s="120"/>
      <c r="H1" s="120"/>
    </row>
    <row r="2" spans="1:8" s="2" customFormat="1" ht="13.5" thickBot="1">
      <c r="A2" s="17"/>
      <c r="H2" s="18" t="s">
        <v>8</v>
      </c>
    </row>
    <row r="3" spans="1:8" s="2" customFormat="1" ht="26.25" thickBot="1">
      <c r="A3" s="92" t="s">
        <v>9</v>
      </c>
      <c r="B3" s="147" t="s">
        <v>63</v>
      </c>
      <c r="C3" s="148"/>
      <c r="D3" s="148"/>
      <c r="E3" s="148"/>
      <c r="F3" s="148"/>
      <c r="G3" s="148"/>
      <c r="H3" s="149"/>
    </row>
    <row r="4" spans="1:8" s="2" customFormat="1" ht="90" thickBot="1">
      <c r="A4" s="93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47</v>
      </c>
      <c r="H4" s="21" t="s">
        <v>17</v>
      </c>
    </row>
    <row r="5" spans="1:8" s="2" customFormat="1" ht="12.75">
      <c r="A5" s="4">
        <v>651</v>
      </c>
      <c r="B5" s="5"/>
      <c r="C5" s="6"/>
      <c r="D5" s="7"/>
      <c r="E5" s="8"/>
      <c r="F5" s="8"/>
      <c r="G5" s="9"/>
      <c r="H5" s="10"/>
    </row>
    <row r="6" spans="1:8" s="2" customFormat="1" ht="12.75">
      <c r="A6" s="22">
        <v>652</v>
      </c>
      <c r="B6" s="23"/>
      <c r="C6" s="24"/>
      <c r="D6" s="24">
        <v>160000</v>
      </c>
      <c r="E6" s="24">
        <v>92000</v>
      </c>
      <c r="F6" s="24"/>
      <c r="G6" s="25"/>
      <c r="H6" s="26"/>
    </row>
    <row r="7" spans="1:8" s="2" customFormat="1" ht="12.75">
      <c r="A7" s="22">
        <v>653</v>
      </c>
      <c r="B7" s="23"/>
      <c r="C7" s="24"/>
      <c r="D7" s="24"/>
      <c r="E7" s="24"/>
      <c r="F7" s="24"/>
      <c r="G7" s="25"/>
      <c r="H7" s="26"/>
    </row>
    <row r="8" spans="1:8" s="2" customFormat="1" ht="12.75">
      <c r="A8" s="22">
        <v>661</v>
      </c>
      <c r="B8" s="23"/>
      <c r="C8" s="24"/>
      <c r="D8" s="24"/>
      <c r="E8" s="24"/>
      <c r="F8" s="24"/>
      <c r="G8" s="25"/>
      <c r="H8" s="26"/>
    </row>
    <row r="9" spans="1:8" s="2" customFormat="1" ht="12.75">
      <c r="A9" s="22">
        <v>663</v>
      </c>
      <c r="B9" s="23"/>
      <c r="C9" s="24"/>
      <c r="D9" s="24"/>
      <c r="E9" s="24">
        <v>3664350</v>
      </c>
      <c r="F9" s="24"/>
      <c r="G9" s="25"/>
      <c r="H9" s="26"/>
    </row>
    <row r="10" spans="1:8" s="2" customFormat="1" ht="12.75">
      <c r="A10" s="22">
        <v>671</v>
      </c>
      <c r="B10" s="23">
        <v>682899</v>
      </c>
      <c r="C10" s="24"/>
      <c r="D10" s="24"/>
      <c r="E10" s="24"/>
      <c r="F10" s="24"/>
      <c r="G10" s="25"/>
      <c r="H10" s="26"/>
    </row>
    <row r="11" spans="1:8" s="2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2" customFormat="1" ht="12.75">
      <c r="A12" s="22">
        <v>922</v>
      </c>
      <c r="B12" s="23"/>
      <c r="C12" s="24"/>
      <c r="D12" s="24"/>
      <c r="E12" s="24"/>
      <c r="F12" s="24"/>
      <c r="G12" s="25"/>
      <c r="H12" s="26"/>
    </row>
    <row r="13" spans="1:8" s="2" customFormat="1" ht="13.5" thickBot="1">
      <c r="A13" s="28"/>
      <c r="B13" s="29"/>
      <c r="C13" s="30">
        <v>3000</v>
      </c>
      <c r="D13" s="30">
        <v>10000</v>
      </c>
      <c r="E13" s="30">
        <v>15000</v>
      </c>
      <c r="F13" s="30"/>
      <c r="G13" s="31"/>
      <c r="H13" s="32"/>
    </row>
    <row r="14" spans="1:8" s="2" customFormat="1" ht="30" customHeight="1" thickBot="1">
      <c r="A14" s="33" t="s">
        <v>18</v>
      </c>
      <c r="B14" s="34">
        <v>682899</v>
      </c>
      <c r="C14" s="35">
        <v>3000</v>
      </c>
      <c r="D14" s="36">
        <v>170000</v>
      </c>
      <c r="E14" s="35">
        <v>3771350</v>
      </c>
      <c r="F14" s="36">
        <f>+F6</f>
        <v>0</v>
      </c>
      <c r="G14" s="35">
        <v>0</v>
      </c>
      <c r="H14" s="37">
        <v>0</v>
      </c>
    </row>
    <row r="15" spans="1:8" s="2" customFormat="1" ht="28.5" customHeight="1" thickBot="1">
      <c r="A15" s="33" t="s">
        <v>61</v>
      </c>
      <c r="B15" s="144">
        <v>4627249</v>
      </c>
      <c r="C15" s="145"/>
      <c r="D15" s="145"/>
      <c r="E15" s="145"/>
      <c r="F15" s="145"/>
      <c r="G15" s="145"/>
      <c r="H15" s="146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4" t="s">
        <v>9</v>
      </c>
      <c r="B17" s="147" t="s">
        <v>53</v>
      </c>
      <c r="C17" s="148"/>
      <c r="D17" s="148"/>
      <c r="E17" s="148"/>
      <c r="F17" s="148"/>
      <c r="G17" s="148"/>
      <c r="H17" s="149"/>
    </row>
    <row r="18" spans="1:8" ht="90" thickBot="1">
      <c r="A18" s="95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47</v>
      </c>
      <c r="H18" s="21" t="s">
        <v>17</v>
      </c>
    </row>
    <row r="19" spans="1:8" ht="12.75">
      <c r="A19" s="4">
        <v>65</v>
      </c>
      <c r="B19" s="5"/>
      <c r="C19" s="6"/>
      <c r="D19" s="7">
        <v>163200</v>
      </c>
      <c r="E19" s="8"/>
      <c r="F19" s="8"/>
      <c r="G19" s="9"/>
      <c r="H19" s="10"/>
    </row>
    <row r="20" spans="1:8" ht="12.75">
      <c r="A20" s="22">
        <v>66</v>
      </c>
      <c r="B20" s="23"/>
      <c r="C20" s="24"/>
      <c r="D20" s="24"/>
      <c r="E20" s="24">
        <v>3829730</v>
      </c>
      <c r="F20" s="24"/>
      <c r="G20" s="25"/>
      <c r="H20" s="26"/>
    </row>
    <row r="21" spans="1:8" ht="12.75">
      <c r="A21" s="22">
        <v>67</v>
      </c>
      <c r="B21" s="23">
        <v>693143</v>
      </c>
      <c r="C21" s="24"/>
      <c r="D21" s="24"/>
      <c r="E21" s="24"/>
      <c r="F21" s="24"/>
      <c r="G21" s="25"/>
      <c r="H21" s="26"/>
    </row>
    <row r="22" spans="1:8" ht="12.75">
      <c r="A22" s="22">
        <v>92</v>
      </c>
      <c r="B22" s="23"/>
      <c r="C22" s="24">
        <v>3060</v>
      </c>
      <c r="D22" s="24">
        <v>10200</v>
      </c>
      <c r="E22" s="24">
        <v>15300</v>
      </c>
      <c r="F22" s="24"/>
      <c r="G22" s="25"/>
      <c r="H22" s="26"/>
    </row>
    <row r="23" spans="1:8" ht="12.75">
      <c r="A23" s="22"/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2" customFormat="1" ht="30" customHeight="1" thickBot="1">
      <c r="A27" s="33" t="s">
        <v>18</v>
      </c>
      <c r="B27" s="34">
        <f>B21</f>
        <v>693143</v>
      </c>
      <c r="C27" s="35">
        <v>3060</v>
      </c>
      <c r="D27" s="36">
        <v>173400</v>
      </c>
      <c r="E27" s="35">
        <v>3845030</v>
      </c>
      <c r="F27" s="36">
        <f>+F20</f>
        <v>0</v>
      </c>
      <c r="G27" s="35">
        <v>0</v>
      </c>
      <c r="H27" s="37">
        <v>0</v>
      </c>
    </row>
    <row r="28" spans="1:8" s="2" customFormat="1" ht="28.5" customHeight="1" thickBot="1">
      <c r="A28" s="33" t="s">
        <v>54</v>
      </c>
      <c r="B28" s="144">
        <f>B27+C27+D27+E27+F27+G27+H27</f>
        <v>4714633</v>
      </c>
      <c r="C28" s="145"/>
      <c r="D28" s="145"/>
      <c r="E28" s="145"/>
      <c r="F28" s="145"/>
      <c r="G28" s="145"/>
      <c r="H28" s="146"/>
    </row>
    <row r="29" spans="4:5" ht="13.5" thickBot="1">
      <c r="D29" s="40"/>
      <c r="E29" s="41"/>
    </row>
    <row r="30" spans="1:8" ht="26.25" thickBot="1">
      <c r="A30" s="94" t="s">
        <v>9</v>
      </c>
      <c r="B30" s="147" t="s">
        <v>57</v>
      </c>
      <c r="C30" s="148"/>
      <c r="D30" s="148"/>
      <c r="E30" s="148"/>
      <c r="F30" s="148"/>
      <c r="G30" s="148"/>
      <c r="H30" s="149"/>
    </row>
    <row r="31" spans="1:8" ht="90" thickBot="1">
      <c r="A31" s="95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47</v>
      </c>
      <c r="H31" s="21" t="s">
        <v>17</v>
      </c>
    </row>
    <row r="32" spans="1:8" ht="12.75">
      <c r="A32" s="4">
        <v>65</v>
      </c>
      <c r="B32" s="5"/>
      <c r="C32" s="6"/>
      <c r="D32" s="7">
        <v>167280</v>
      </c>
      <c r="E32" s="8"/>
      <c r="F32" s="8"/>
      <c r="G32" s="9"/>
      <c r="H32" s="10"/>
    </row>
    <row r="33" spans="1:8" ht="12.75">
      <c r="A33" s="22">
        <v>66</v>
      </c>
      <c r="B33" s="23"/>
      <c r="C33" s="24"/>
      <c r="D33" s="24"/>
      <c r="E33" s="24">
        <v>3921082</v>
      </c>
      <c r="F33" s="24"/>
      <c r="G33" s="25"/>
      <c r="H33" s="26"/>
    </row>
    <row r="34" spans="1:8" ht="12.75">
      <c r="A34" s="22">
        <v>67</v>
      </c>
      <c r="B34" s="23">
        <v>694508.54</v>
      </c>
      <c r="C34" s="24"/>
      <c r="D34" s="24"/>
      <c r="E34" s="24"/>
      <c r="F34" s="24"/>
      <c r="G34" s="25"/>
      <c r="H34" s="26"/>
    </row>
    <row r="35" spans="1:8" ht="12.75">
      <c r="A35" s="22">
        <v>92</v>
      </c>
      <c r="B35" s="23"/>
      <c r="C35" s="24">
        <v>3136</v>
      </c>
      <c r="D35" s="24">
        <v>10455</v>
      </c>
      <c r="E35" s="24">
        <v>15683</v>
      </c>
      <c r="F35" s="24"/>
      <c r="G35" s="25"/>
      <c r="H35" s="26"/>
    </row>
    <row r="36" spans="1:8" ht="12.75">
      <c r="A36" s="22"/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2" customFormat="1" ht="30" customHeight="1" thickBot="1">
      <c r="A40" s="33" t="s">
        <v>18</v>
      </c>
      <c r="B40" s="34">
        <f>B34</f>
        <v>694508.54</v>
      </c>
      <c r="C40" s="35">
        <v>3136</v>
      </c>
      <c r="D40" s="36">
        <v>177735</v>
      </c>
      <c r="E40" s="35">
        <v>3936765</v>
      </c>
      <c r="F40" s="36">
        <f>+F33</f>
        <v>0</v>
      </c>
      <c r="G40" s="35">
        <v>0</v>
      </c>
      <c r="H40" s="37">
        <v>0</v>
      </c>
    </row>
    <row r="41" spans="1:8" s="2" customFormat="1" ht="28.5" customHeight="1" thickBot="1">
      <c r="A41" s="33" t="s">
        <v>58</v>
      </c>
      <c r="B41" s="144">
        <f>B40+C40+D40+E40+F40+G40+H40</f>
        <v>4812144.54</v>
      </c>
      <c r="C41" s="145"/>
      <c r="D41" s="145"/>
      <c r="E41" s="145"/>
      <c r="F41" s="145"/>
      <c r="G41" s="145"/>
      <c r="H41" s="146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50"/>
      <c r="B153" s="151"/>
      <c r="C153" s="151"/>
      <c r="D153" s="151"/>
      <c r="E153" s="151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1"/>
  <sheetViews>
    <sheetView zoomScalePageLayoutView="0" workbookViewId="0" topLeftCell="A1">
      <selection activeCell="I100" sqref="I100"/>
    </sheetView>
  </sheetViews>
  <sheetFormatPr defaultColWidth="11.421875" defaultRowHeight="12.75"/>
  <cols>
    <col min="1" max="1" width="11.421875" style="89" bestFit="1" customWidth="1"/>
    <col min="2" max="2" width="34.421875" style="90" customWidth="1"/>
    <col min="3" max="3" width="14.28125" style="3" customWidth="1"/>
    <col min="4" max="4" width="11.421875" style="3" bestFit="1" customWidth="1"/>
    <col min="5" max="5" width="10.140625" style="3" bestFit="1" customWidth="1"/>
    <col min="6" max="6" width="10.8515625" style="3" customWidth="1"/>
    <col min="7" max="7" width="12.8515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" customWidth="1"/>
  </cols>
  <sheetData>
    <row r="1" spans="1:12" ht="24" customHeight="1">
      <c r="A1" s="152" t="s">
        <v>19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s="13" customFormat="1" ht="67.5">
      <c r="A2" s="11" t="s">
        <v>20</v>
      </c>
      <c r="B2" s="11" t="s">
        <v>21</v>
      </c>
      <c r="C2" s="12" t="s">
        <v>62</v>
      </c>
      <c r="D2" s="91" t="s">
        <v>11</v>
      </c>
      <c r="E2" s="91" t="s">
        <v>12</v>
      </c>
      <c r="F2" s="91" t="s">
        <v>13</v>
      </c>
      <c r="G2" s="91" t="s">
        <v>14</v>
      </c>
      <c r="H2" s="91" t="s">
        <v>22</v>
      </c>
      <c r="I2" s="91" t="s">
        <v>16</v>
      </c>
      <c r="J2" s="91" t="s">
        <v>17</v>
      </c>
      <c r="K2" s="12" t="s">
        <v>55</v>
      </c>
      <c r="L2" s="12" t="s">
        <v>59</v>
      </c>
    </row>
    <row r="3" spans="1:12" ht="12.75">
      <c r="A3" s="111"/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s="13" customFormat="1" ht="12.75">
      <c r="A4" s="111"/>
      <c r="B4" s="114" t="s">
        <v>42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25.5">
      <c r="A5" s="111"/>
      <c r="B5" s="112" t="s">
        <v>81</v>
      </c>
      <c r="C5" s="115">
        <f aca="true" t="shared" si="0" ref="C5:J5">SUM(C6,C38)</f>
        <v>4627249.25</v>
      </c>
      <c r="D5" s="115">
        <f t="shared" si="0"/>
        <v>682899.25</v>
      </c>
      <c r="E5" s="115">
        <f t="shared" si="0"/>
        <v>0</v>
      </c>
      <c r="F5" s="115">
        <f t="shared" si="0"/>
        <v>170000</v>
      </c>
      <c r="G5" s="115">
        <f t="shared" si="0"/>
        <v>3774350</v>
      </c>
      <c r="H5" s="115">
        <f t="shared" si="0"/>
        <v>0</v>
      </c>
      <c r="I5" s="115">
        <f t="shared" si="0"/>
        <v>0</v>
      </c>
      <c r="J5" s="115">
        <f t="shared" si="0"/>
        <v>0</v>
      </c>
      <c r="K5" s="115">
        <v>4714633.24</v>
      </c>
      <c r="L5" s="115">
        <v>4812144.32</v>
      </c>
    </row>
    <row r="6" spans="1:12" s="13" customFormat="1" ht="12.75">
      <c r="A6" s="111"/>
      <c r="B6" s="116" t="s">
        <v>66</v>
      </c>
      <c r="C6" s="115">
        <f aca="true" t="shared" si="1" ref="C6:J6">SUM(C7,C25)</f>
        <v>4096899.25</v>
      </c>
      <c r="D6" s="115">
        <f t="shared" si="1"/>
        <v>682899.25</v>
      </c>
      <c r="E6" s="115">
        <f t="shared" si="1"/>
        <v>0</v>
      </c>
      <c r="F6" s="115">
        <f t="shared" si="1"/>
        <v>0</v>
      </c>
      <c r="G6" s="115">
        <f t="shared" si="1"/>
        <v>3414000</v>
      </c>
      <c r="H6" s="115">
        <f t="shared" si="1"/>
        <v>0</v>
      </c>
      <c r="I6" s="115">
        <f t="shared" si="1"/>
        <v>0</v>
      </c>
      <c r="J6" s="115">
        <f t="shared" si="1"/>
        <v>0</v>
      </c>
      <c r="K6" s="115"/>
      <c r="L6" s="115"/>
    </row>
    <row r="7" spans="1:12" s="13" customFormat="1" ht="12.75" customHeight="1">
      <c r="A7" s="117" t="s">
        <v>45</v>
      </c>
      <c r="B7" s="116" t="s">
        <v>65</v>
      </c>
      <c r="C7" s="115">
        <f>SUM(C8,C20)</f>
        <v>682899.25</v>
      </c>
      <c r="D7" s="115">
        <f aca="true" t="shared" si="2" ref="D7:J7">SUM(D8,D20)</f>
        <v>682899.25</v>
      </c>
      <c r="E7" s="115">
        <f t="shared" si="2"/>
        <v>0</v>
      </c>
      <c r="F7" s="115">
        <f t="shared" si="2"/>
        <v>0</v>
      </c>
      <c r="G7" s="115">
        <f t="shared" si="2"/>
        <v>0</v>
      </c>
      <c r="H7" s="115">
        <f t="shared" si="2"/>
        <v>0</v>
      </c>
      <c r="I7" s="115">
        <f t="shared" si="2"/>
        <v>0</v>
      </c>
      <c r="J7" s="115">
        <f t="shared" si="2"/>
        <v>0</v>
      </c>
      <c r="K7" s="115"/>
      <c r="L7" s="115"/>
    </row>
    <row r="8" spans="1:12" s="13" customFormat="1" ht="12.75">
      <c r="A8" s="111">
        <v>3</v>
      </c>
      <c r="B8" s="116" t="s">
        <v>23</v>
      </c>
      <c r="C8" s="115">
        <f>SUM(C9,C13,C18)</f>
        <v>682899.25</v>
      </c>
      <c r="D8" s="115">
        <f aca="true" t="shared" si="3" ref="D8:J8">SUM(D9,D13,D18)</f>
        <v>682899.25</v>
      </c>
      <c r="E8" s="115">
        <f t="shared" si="3"/>
        <v>0</v>
      </c>
      <c r="F8" s="115">
        <f t="shared" si="3"/>
        <v>0</v>
      </c>
      <c r="G8" s="115">
        <f t="shared" si="3"/>
        <v>0</v>
      </c>
      <c r="H8" s="115">
        <f t="shared" si="3"/>
        <v>0</v>
      </c>
      <c r="I8" s="115">
        <f t="shared" si="3"/>
        <v>0</v>
      </c>
      <c r="J8" s="115">
        <f t="shared" si="3"/>
        <v>0</v>
      </c>
      <c r="K8" s="115"/>
      <c r="L8" s="115"/>
    </row>
    <row r="9" spans="1:12" s="13" customFormat="1" ht="12.75">
      <c r="A9" s="111">
        <v>31</v>
      </c>
      <c r="B9" s="116" t="s">
        <v>24</v>
      </c>
      <c r="C9" s="115">
        <f>SUM(C10:C12)</f>
        <v>0</v>
      </c>
      <c r="D9" s="115">
        <f aca="true" t="shared" si="4" ref="D9:L9">SUM(D10:D12)</f>
        <v>0</v>
      </c>
      <c r="E9" s="115">
        <f t="shared" si="4"/>
        <v>0</v>
      </c>
      <c r="F9" s="115">
        <f t="shared" si="4"/>
        <v>0</v>
      </c>
      <c r="G9" s="115">
        <f t="shared" si="4"/>
        <v>0</v>
      </c>
      <c r="H9" s="115">
        <f t="shared" si="4"/>
        <v>0</v>
      </c>
      <c r="I9" s="115">
        <f t="shared" si="4"/>
        <v>0</v>
      </c>
      <c r="J9" s="115">
        <f t="shared" si="4"/>
        <v>0</v>
      </c>
      <c r="K9" s="115">
        <f t="shared" si="4"/>
        <v>0</v>
      </c>
      <c r="L9" s="115">
        <f t="shared" si="4"/>
        <v>0</v>
      </c>
    </row>
    <row r="10" spans="1:12" ht="12.75">
      <c r="A10" s="118">
        <v>311</v>
      </c>
      <c r="B10" s="112" t="s">
        <v>25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2" ht="12.75">
      <c r="A11" s="118">
        <v>312</v>
      </c>
      <c r="B11" s="112" t="s">
        <v>26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2" ht="12.75">
      <c r="A12" s="118">
        <v>313</v>
      </c>
      <c r="B12" s="112" t="s">
        <v>27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 s="13" customFormat="1" ht="12.75">
      <c r="A13" s="111">
        <v>32</v>
      </c>
      <c r="B13" s="116" t="s">
        <v>28</v>
      </c>
      <c r="C13" s="115">
        <f>SUM(C14:C17)</f>
        <v>682899.25</v>
      </c>
      <c r="D13" s="115">
        <f aca="true" t="shared" si="5" ref="D13:J13">SUM(D14:D17)</f>
        <v>682899.25</v>
      </c>
      <c r="E13" s="115">
        <f t="shared" si="5"/>
        <v>0</v>
      </c>
      <c r="F13" s="115">
        <f t="shared" si="5"/>
        <v>0</v>
      </c>
      <c r="G13" s="115">
        <f t="shared" si="5"/>
        <v>0</v>
      </c>
      <c r="H13" s="115">
        <f t="shared" si="5"/>
        <v>0</v>
      </c>
      <c r="I13" s="115">
        <f t="shared" si="5"/>
        <v>0</v>
      </c>
      <c r="J13" s="115">
        <f t="shared" si="5"/>
        <v>0</v>
      </c>
      <c r="K13" s="115">
        <v>693142.74</v>
      </c>
      <c r="L13" s="115">
        <v>694508.54</v>
      </c>
      <c r="M13" s="110"/>
    </row>
    <row r="14" spans="1:12" ht="12.75">
      <c r="A14" s="118">
        <v>321</v>
      </c>
      <c r="B14" s="112" t="s">
        <v>29</v>
      </c>
      <c r="C14" s="113">
        <v>3200</v>
      </c>
      <c r="D14" s="113">
        <v>3200</v>
      </c>
      <c r="E14" s="113"/>
      <c r="F14" s="113"/>
      <c r="G14" s="113"/>
      <c r="H14" s="113"/>
      <c r="I14" s="113"/>
      <c r="J14" s="113"/>
      <c r="K14" s="113"/>
      <c r="L14" s="113"/>
    </row>
    <row r="15" spans="1:12" ht="12.75">
      <c r="A15" s="118">
        <v>322</v>
      </c>
      <c r="B15" s="112" t="s">
        <v>30</v>
      </c>
      <c r="C15" s="113">
        <v>108500</v>
      </c>
      <c r="D15" s="113">
        <v>108500</v>
      </c>
      <c r="E15" s="113"/>
      <c r="F15" s="113"/>
      <c r="G15" s="113"/>
      <c r="H15" s="113"/>
      <c r="I15" s="113"/>
      <c r="J15" s="113"/>
      <c r="K15" s="113"/>
      <c r="L15" s="113"/>
    </row>
    <row r="16" spans="1:12" ht="12.75">
      <c r="A16" s="118">
        <v>323</v>
      </c>
      <c r="B16" s="112" t="s">
        <v>31</v>
      </c>
      <c r="C16" s="113">
        <v>568687</v>
      </c>
      <c r="D16" s="113">
        <v>568687</v>
      </c>
      <c r="E16" s="113"/>
      <c r="F16" s="113"/>
      <c r="G16" s="113"/>
      <c r="H16" s="113"/>
      <c r="I16" s="113"/>
      <c r="J16" s="113"/>
      <c r="K16" s="113"/>
      <c r="L16" s="113"/>
    </row>
    <row r="17" spans="1:12" ht="12.75">
      <c r="A17" s="118">
        <v>329</v>
      </c>
      <c r="B17" s="112" t="s">
        <v>32</v>
      </c>
      <c r="C17" s="113">
        <v>2512.25</v>
      </c>
      <c r="D17" s="113">
        <v>2512.25</v>
      </c>
      <c r="E17" s="113"/>
      <c r="F17" s="113"/>
      <c r="G17" s="113"/>
      <c r="H17" s="113"/>
      <c r="I17" s="113"/>
      <c r="J17" s="113"/>
      <c r="K17" s="113"/>
      <c r="L17" s="113"/>
    </row>
    <row r="18" spans="1:12" s="13" customFormat="1" ht="12.75">
      <c r="A18" s="111">
        <v>34</v>
      </c>
      <c r="B18" s="116" t="s">
        <v>70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</row>
    <row r="19" spans="1:12" ht="12.75">
      <c r="A19" s="118">
        <v>34</v>
      </c>
      <c r="B19" s="112" t="s">
        <v>70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</row>
    <row r="20" spans="1:12" s="13" customFormat="1" ht="25.5">
      <c r="A20" s="111">
        <v>4</v>
      </c>
      <c r="B20" s="116" t="s">
        <v>38</v>
      </c>
      <c r="C20" s="115">
        <f>SUM(C21)</f>
        <v>0</v>
      </c>
      <c r="D20" s="115">
        <f aca="true" t="shared" si="6" ref="D20:L20">SUM(D21)</f>
        <v>0</v>
      </c>
      <c r="E20" s="115">
        <f t="shared" si="6"/>
        <v>0</v>
      </c>
      <c r="F20" s="115">
        <f t="shared" si="6"/>
        <v>0</v>
      </c>
      <c r="G20" s="115">
        <f t="shared" si="6"/>
        <v>0</v>
      </c>
      <c r="H20" s="115">
        <f t="shared" si="6"/>
        <v>0</v>
      </c>
      <c r="I20" s="115">
        <f t="shared" si="6"/>
        <v>0</v>
      </c>
      <c r="J20" s="115">
        <f t="shared" si="6"/>
        <v>0</v>
      </c>
      <c r="K20" s="115">
        <f t="shared" si="6"/>
        <v>0</v>
      </c>
      <c r="L20" s="115">
        <f t="shared" si="6"/>
        <v>0</v>
      </c>
    </row>
    <row r="21" spans="1:12" s="13" customFormat="1" ht="25.5">
      <c r="A21" s="111">
        <v>42</v>
      </c>
      <c r="B21" s="116" t="s">
        <v>39</v>
      </c>
      <c r="C21" s="115">
        <f>SUM(C22:C23)</f>
        <v>0</v>
      </c>
      <c r="D21" s="115">
        <f aca="true" t="shared" si="7" ref="D21:L21">SUM(D22:D23)</f>
        <v>0</v>
      </c>
      <c r="E21" s="115">
        <f t="shared" si="7"/>
        <v>0</v>
      </c>
      <c r="F21" s="115">
        <f t="shared" si="7"/>
        <v>0</v>
      </c>
      <c r="G21" s="115">
        <f t="shared" si="7"/>
        <v>0</v>
      </c>
      <c r="H21" s="115">
        <f t="shared" si="7"/>
        <v>0</v>
      </c>
      <c r="I21" s="115">
        <f t="shared" si="7"/>
        <v>0</v>
      </c>
      <c r="J21" s="115">
        <f t="shared" si="7"/>
        <v>0</v>
      </c>
      <c r="K21" s="115">
        <f t="shared" si="7"/>
        <v>0</v>
      </c>
      <c r="L21" s="115">
        <f t="shared" si="7"/>
        <v>0</v>
      </c>
    </row>
    <row r="22" spans="1:12" ht="12.75">
      <c r="A22" s="118">
        <v>422</v>
      </c>
      <c r="B22" s="112" t="s">
        <v>37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</row>
    <row r="23" spans="1:12" ht="25.5">
      <c r="A23" s="118">
        <v>424</v>
      </c>
      <c r="B23" s="112" t="s">
        <v>40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</row>
    <row r="24" spans="1:12" ht="12.75">
      <c r="A24" s="111"/>
      <c r="B24" s="112"/>
      <c r="C24" s="113"/>
      <c r="D24" s="113"/>
      <c r="E24" s="113"/>
      <c r="F24" s="113"/>
      <c r="G24" s="113"/>
      <c r="H24" s="113"/>
      <c r="I24" s="113"/>
      <c r="J24" s="113"/>
      <c r="K24" s="113"/>
      <c r="L24" s="113"/>
    </row>
    <row r="25" spans="1:12" s="13" customFormat="1" ht="12.75" customHeight="1">
      <c r="A25" s="117" t="s">
        <v>67</v>
      </c>
      <c r="B25" s="116" t="s">
        <v>68</v>
      </c>
      <c r="C25" s="115">
        <f>SUM(C26)</f>
        <v>3414000</v>
      </c>
      <c r="D25" s="115">
        <f aca="true" t="shared" si="8" ref="D25:J25">SUM(D26)</f>
        <v>0</v>
      </c>
      <c r="E25" s="115">
        <f t="shared" si="8"/>
        <v>0</v>
      </c>
      <c r="F25" s="115">
        <f t="shared" si="8"/>
        <v>0</v>
      </c>
      <c r="G25" s="115">
        <f t="shared" si="8"/>
        <v>3414000</v>
      </c>
      <c r="H25" s="115">
        <f t="shared" si="8"/>
        <v>0</v>
      </c>
      <c r="I25" s="115">
        <f t="shared" si="8"/>
        <v>0</v>
      </c>
      <c r="J25" s="115">
        <f t="shared" si="8"/>
        <v>0</v>
      </c>
      <c r="K25" s="115">
        <v>3481130</v>
      </c>
      <c r="L25" s="115">
        <v>3566793.5</v>
      </c>
    </row>
    <row r="26" spans="1:12" s="13" customFormat="1" ht="12.75">
      <c r="A26" s="111">
        <v>3</v>
      </c>
      <c r="B26" s="116" t="s">
        <v>23</v>
      </c>
      <c r="C26" s="115">
        <f>SUM(C27,C31,C36)</f>
        <v>3414000</v>
      </c>
      <c r="D26" s="115"/>
      <c r="E26" s="115"/>
      <c r="F26" s="115"/>
      <c r="G26" s="115">
        <v>3414000</v>
      </c>
      <c r="H26" s="115"/>
      <c r="I26" s="115"/>
      <c r="J26" s="115"/>
      <c r="K26" s="115"/>
      <c r="L26" s="115"/>
    </row>
    <row r="27" spans="1:12" s="13" customFormat="1" ht="12.75">
      <c r="A27" s="111">
        <v>31</v>
      </c>
      <c r="B27" s="116" t="s">
        <v>24</v>
      </c>
      <c r="C27" s="115">
        <f>SUM(C28:C30)</f>
        <v>3302000</v>
      </c>
      <c r="D27" s="115">
        <f aca="true" t="shared" si="9" ref="D27:L27">SUM(D28:D30)</f>
        <v>0</v>
      </c>
      <c r="E27" s="115">
        <f t="shared" si="9"/>
        <v>0</v>
      </c>
      <c r="F27" s="115">
        <f t="shared" si="9"/>
        <v>0</v>
      </c>
      <c r="G27" s="115">
        <f t="shared" si="9"/>
        <v>3302000</v>
      </c>
      <c r="H27" s="115">
        <f t="shared" si="9"/>
        <v>0</v>
      </c>
      <c r="I27" s="115">
        <f t="shared" si="9"/>
        <v>0</v>
      </c>
      <c r="J27" s="115">
        <f t="shared" si="9"/>
        <v>0</v>
      </c>
      <c r="K27" s="115">
        <f t="shared" si="9"/>
        <v>0</v>
      </c>
      <c r="L27" s="115">
        <f t="shared" si="9"/>
        <v>0</v>
      </c>
    </row>
    <row r="28" spans="1:12" ht="12.75">
      <c r="A28" s="118">
        <v>311</v>
      </c>
      <c r="B28" s="112" t="s">
        <v>25</v>
      </c>
      <c r="C28" s="113">
        <v>2740000</v>
      </c>
      <c r="D28" s="113"/>
      <c r="E28" s="113"/>
      <c r="F28" s="113"/>
      <c r="G28" s="113">
        <v>2740000</v>
      </c>
      <c r="H28" s="113"/>
      <c r="I28" s="113"/>
      <c r="J28" s="113"/>
      <c r="K28" s="113"/>
      <c r="L28" s="113"/>
    </row>
    <row r="29" spans="1:12" ht="12.75">
      <c r="A29" s="118">
        <v>312</v>
      </c>
      <c r="B29" s="112" t="s">
        <v>26</v>
      </c>
      <c r="C29" s="113">
        <v>110000</v>
      </c>
      <c r="D29" s="113"/>
      <c r="E29" s="113"/>
      <c r="F29" s="113"/>
      <c r="G29" s="113">
        <v>110000</v>
      </c>
      <c r="H29" s="113"/>
      <c r="I29" s="113"/>
      <c r="J29" s="113"/>
      <c r="K29" s="113"/>
      <c r="L29" s="113"/>
    </row>
    <row r="30" spans="1:12" ht="12.75">
      <c r="A30" s="118">
        <v>313</v>
      </c>
      <c r="B30" s="112" t="s">
        <v>27</v>
      </c>
      <c r="C30" s="113">
        <v>452000</v>
      </c>
      <c r="D30" s="113"/>
      <c r="E30" s="113"/>
      <c r="F30" s="113"/>
      <c r="G30" s="113">
        <v>452000</v>
      </c>
      <c r="H30" s="113"/>
      <c r="I30" s="113"/>
      <c r="J30" s="113"/>
      <c r="K30" s="113"/>
      <c r="L30" s="113"/>
    </row>
    <row r="31" spans="1:12" s="13" customFormat="1" ht="12.75">
      <c r="A31" s="111">
        <v>32</v>
      </c>
      <c r="B31" s="116" t="s">
        <v>28</v>
      </c>
      <c r="C31" s="115">
        <f>SUM(C32:C35)</f>
        <v>112000</v>
      </c>
      <c r="D31" s="115">
        <f aca="true" t="shared" si="10" ref="D31:L31">SUM(D32:D35)</f>
        <v>0</v>
      </c>
      <c r="E31" s="115">
        <f t="shared" si="10"/>
        <v>0</v>
      </c>
      <c r="F31" s="115">
        <f t="shared" si="10"/>
        <v>0</v>
      </c>
      <c r="G31" s="115">
        <f t="shared" si="10"/>
        <v>112000</v>
      </c>
      <c r="H31" s="115">
        <f t="shared" si="10"/>
        <v>0</v>
      </c>
      <c r="I31" s="115">
        <f t="shared" si="10"/>
        <v>0</v>
      </c>
      <c r="J31" s="115">
        <f t="shared" si="10"/>
        <v>0</v>
      </c>
      <c r="K31" s="115">
        <f t="shared" si="10"/>
        <v>0</v>
      </c>
      <c r="L31" s="115">
        <f t="shared" si="10"/>
        <v>0</v>
      </c>
    </row>
    <row r="32" spans="1:12" ht="12.75">
      <c r="A32" s="118">
        <v>321</v>
      </c>
      <c r="B32" s="112" t="s">
        <v>29</v>
      </c>
      <c r="C32" s="113">
        <v>102000</v>
      </c>
      <c r="D32" s="113"/>
      <c r="E32" s="113"/>
      <c r="F32" s="113"/>
      <c r="G32" s="113">
        <v>102000</v>
      </c>
      <c r="H32" s="113"/>
      <c r="I32" s="113"/>
      <c r="J32" s="113"/>
      <c r="K32" s="113"/>
      <c r="L32" s="113"/>
    </row>
    <row r="33" spans="1:12" ht="12.75">
      <c r="A33" s="118">
        <v>322</v>
      </c>
      <c r="B33" s="112" t="s">
        <v>30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</row>
    <row r="34" spans="1:12" ht="12.75">
      <c r="A34" s="118">
        <v>323</v>
      </c>
      <c r="B34" s="112" t="s">
        <v>31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</row>
    <row r="35" spans="1:12" ht="38.25">
      <c r="A35" s="118">
        <v>329</v>
      </c>
      <c r="B35" s="112" t="s">
        <v>69</v>
      </c>
      <c r="C35" s="113">
        <v>10000</v>
      </c>
      <c r="D35" s="113"/>
      <c r="E35" s="113"/>
      <c r="F35" s="113"/>
      <c r="G35" s="113">
        <v>10000</v>
      </c>
      <c r="H35" s="113"/>
      <c r="I35" s="113"/>
      <c r="J35" s="113"/>
      <c r="K35" s="113"/>
      <c r="L35" s="113"/>
    </row>
    <row r="36" spans="1:12" s="13" customFormat="1" ht="12.75">
      <c r="A36" s="111">
        <v>34</v>
      </c>
      <c r="B36" s="116" t="s">
        <v>33</v>
      </c>
      <c r="C36" s="115">
        <f>SUM(C37)</f>
        <v>0</v>
      </c>
      <c r="D36" s="115">
        <f aca="true" t="shared" si="11" ref="D36:L36">SUM(D37)</f>
        <v>0</v>
      </c>
      <c r="E36" s="115">
        <f t="shared" si="11"/>
        <v>0</v>
      </c>
      <c r="F36" s="115">
        <f t="shared" si="11"/>
        <v>0</v>
      </c>
      <c r="G36" s="115">
        <f t="shared" si="11"/>
        <v>0</v>
      </c>
      <c r="H36" s="115">
        <f t="shared" si="11"/>
        <v>0</v>
      </c>
      <c r="I36" s="115">
        <f t="shared" si="11"/>
        <v>0</v>
      </c>
      <c r="J36" s="115">
        <f t="shared" si="11"/>
        <v>0</v>
      </c>
      <c r="K36" s="115">
        <f t="shared" si="11"/>
        <v>0</v>
      </c>
      <c r="L36" s="115">
        <f t="shared" si="11"/>
        <v>0</v>
      </c>
    </row>
    <row r="37" spans="1:12" ht="12.75">
      <c r="A37" s="118">
        <v>343</v>
      </c>
      <c r="B37" s="112" t="s">
        <v>34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</row>
    <row r="38" spans="1:12" ht="12.75">
      <c r="A38" s="111"/>
      <c r="B38" s="116" t="s">
        <v>77</v>
      </c>
      <c r="C38" s="115">
        <f>SUM(C39,C57,C77,C90)</f>
        <v>530350</v>
      </c>
      <c r="D38" s="115">
        <f aca="true" t="shared" si="12" ref="D38:J38">SUM(D39,D57,D77,D90)</f>
        <v>0</v>
      </c>
      <c r="E38" s="115">
        <f t="shared" si="12"/>
        <v>0</v>
      </c>
      <c r="F38" s="115">
        <f t="shared" si="12"/>
        <v>170000</v>
      </c>
      <c r="G38" s="115">
        <f t="shared" si="12"/>
        <v>360350</v>
      </c>
      <c r="H38" s="115">
        <f t="shared" si="12"/>
        <v>0</v>
      </c>
      <c r="I38" s="115">
        <f t="shared" si="12"/>
        <v>0</v>
      </c>
      <c r="J38" s="115">
        <f t="shared" si="12"/>
        <v>0</v>
      </c>
      <c r="K38" s="115">
        <v>540360.5</v>
      </c>
      <c r="L38" s="115">
        <v>550842.28</v>
      </c>
    </row>
    <row r="39" spans="1:12" s="13" customFormat="1" ht="12.75" customHeight="1">
      <c r="A39" s="117" t="s">
        <v>71</v>
      </c>
      <c r="B39" s="116" t="s">
        <v>72</v>
      </c>
      <c r="C39" s="115">
        <f>SUM(C40,C52)</f>
        <v>178350</v>
      </c>
      <c r="D39" s="115">
        <f aca="true" t="shared" si="13" ref="D39:J39">SUM(D40,D52)</f>
        <v>0</v>
      </c>
      <c r="E39" s="115">
        <f t="shared" si="13"/>
        <v>0</v>
      </c>
      <c r="F39" s="115">
        <f t="shared" si="13"/>
        <v>0</v>
      </c>
      <c r="G39" s="115">
        <f t="shared" si="13"/>
        <v>178350</v>
      </c>
      <c r="H39" s="115">
        <f t="shared" si="13"/>
        <v>0</v>
      </c>
      <c r="I39" s="115">
        <f t="shared" si="13"/>
        <v>0</v>
      </c>
      <c r="J39" s="115">
        <f t="shared" si="13"/>
        <v>0</v>
      </c>
      <c r="K39" s="115"/>
      <c r="L39" s="115"/>
    </row>
    <row r="40" spans="1:12" s="13" customFormat="1" ht="12.75">
      <c r="A40" s="111">
        <v>3</v>
      </c>
      <c r="B40" s="116" t="s">
        <v>23</v>
      </c>
      <c r="C40" s="115">
        <f>SUM(C41,C45)</f>
        <v>173350</v>
      </c>
      <c r="D40" s="115">
        <f aca="true" t="shared" si="14" ref="D40:L40">SUM(D41,D45)</f>
        <v>0</v>
      </c>
      <c r="E40" s="115">
        <f t="shared" si="14"/>
        <v>0</v>
      </c>
      <c r="F40" s="115">
        <f t="shared" si="14"/>
        <v>0</v>
      </c>
      <c r="G40" s="115">
        <f t="shared" si="14"/>
        <v>173350</v>
      </c>
      <c r="H40" s="115">
        <f t="shared" si="14"/>
        <v>0</v>
      </c>
      <c r="I40" s="115">
        <f t="shared" si="14"/>
        <v>0</v>
      </c>
      <c r="J40" s="115">
        <f t="shared" si="14"/>
        <v>0</v>
      </c>
      <c r="K40" s="115">
        <f t="shared" si="14"/>
        <v>0</v>
      </c>
      <c r="L40" s="115">
        <f t="shared" si="14"/>
        <v>0</v>
      </c>
    </row>
    <row r="41" spans="1:12" s="13" customFormat="1" ht="12.75">
      <c r="A41" s="111">
        <v>31</v>
      </c>
      <c r="B41" s="116" t="s">
        <v>24</v>
      </c>
      <c r="C41" s="115">
        <f>SUM(C42:C44)</f>
        <v>146050</v>
      </c>
      <c r="D41" s="115">
        <f aca="true" t="shared" si="15" ref="D41:L41">SUM(D42:D44)</f>
        <v>0</v>
      </c>
      <c r="E41" s="115">
        <f t="shared" si="15"/>
        <v>0</v>
      </c>
      <c r="F41" s="115">
        <f t="shared" si="15"/>
        <v>0</v>
      </c>
      <c r="G41" s="115">
        <f t="shared" si="15"/>
        <v>146050</v>
      </c>
      <c r="H41" s="115">
        <f t="shared" si="15"/>
        <v>0</v>
      </c>
      <c r="I41" s="115">
        <f t="shared" si="15"/>
        <v>0</v>
      </c>
      <c r="J41" s="115">
        <f t="shared" si="15"/>
        <v>0</v>
      </c>
      <c r="K41" s="115">
        <f t="shared" si="15"/>
        <v>0</v>
      </c>
      <c r="L41" s="115">
        <f t="shared" si="15"/>
        <v>0</v>
      </c>
    </row>
    <row r="42" spans="1:12" ht="12.75">
      <c r="A42" s="118">
        <v>311</v>
      </c>
      <c r="B42" s="112" t="s">
        <v>25</v>
      </c>
      <c r="C42" s="113">
        <v>115750</v>
      </c>
      <c r="D42" s="113"/>
      <c r="E42" s="113"/>
      <c r="F42" s="113"/>
      <c r="G42" s="113">
        <v>115750</v>
      </c>
      <c r="H42" s="113"/>
      <c r="I42" s="113"/>
      <c r="J42" s="113"/>
      <c r="K42" s="113"/>
      <c r="L42" s="113"/>
    </row>
    <row r="43" spans="1:12" ht="12.75">
      <c r="A43" s="118">
        <v>312</v>
      </c>
      <c r="B43" s="112" t="s">
        <v>26</v>
      </c>
      <c r="C43" s="113">
        <v>12800</v>
      </c>
      <c r="D43" s="113"/>
      <c r="E43" s="113"/>
      <c r="F43" s="113"/>
      <c r="G43" s="113">
        <v>12800</v>
      </c>
      <c r="H43" s="113"/>
      <c r="I43" s="113"/>
      <c r="J43" s="113"/>
      <c r="K43" s="113"/>
      <c r="L43" s="113"/>
    </row>
    <row r="44" spans="1:12" ht="12.75">
      <c r="A44" s="118">
        <v>313</v>
      </c>
      <c r="B44" s="112" t="s">
        <v>27</v>
      </c>
      <c r="C44" s="113">
        <v>17500</v>
      </c>
      <c r="D44" s="113"/>
      <c r="E44" s="113"/>
      <c r="F44" s="113"/>
      <c r="G44" s="113">
        <v>17500</v>
      </c>
      <c r="H44" s="113"/>
      <c r="I44" s="113"/>
      <c r="J44" s="113"/>
      <c r="K44" s="113"/>
      <c r="L44" s="113"/>
    </row>
    <row r="45" spans="1:12" s="13" customFormat="1" ht="12.75">
      <c r="A45" s="111">
        <v>32</v>
      </c>
      <c r="B45" s="116" t="s">
        <v>28</v>
      </c>
      <c r="C45" s="115">
        <f>SUM(C46:C49)</f>
        <v>27300</v>
      </c>
      <c r="D45" s="115">
        <f aca="true" t="shared" si="16" ref="D45:L45">SUM(D46:D49)</f>
        <v>0</v>
      </c>
      <c r="E45" s="115">
        <f t="shared" si="16"/>
        <v>0</v>
      </c>
      <c r="F45" s="115">
        <f t="shared" si="16"/>
        <v>0</v>
      </c>
      <c r="G45" s="115">
        <f t="shared" si="16"/>
        <v>27300</v>
      </c>
      <c r="H45" s="115">
        <f t="shared" si="16"/>
        <v>0</v>
      </c>
      <c r="I45" s="115">
        <f t="shared" si="16"/>
        <v>0</v>
      </c>
      <c r="J45" s="115">
        <f t="shared" si="16"/>
        <v>0</v>
      </c>
      <c r="K45" s="115">
        <f t="shared" si="16"/>
        <v>0</v>
      </c>
      <c r="L45" s="115">
        <f t="shared" si="16"/>
        <v>0</v>
      </c>
    </row>
    <row r="46" spans="1:12" ht="12.75">
      <c r="A46" s="118">
        <v>321</v>
      </c>
      <c r="B46" s="112" t="s">
        <v>29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</row>
    <row r="47" spans="1:12" ht="12.75">
      <c r="A47" s="118">
        <v>322</v>
      </c>
      <c r="B47" s="112" t="s">
        <v>30</v>
      </c>
      <c r="C47" s="113">
        <v>21300</v>
      </c>
      <c r="D47" s="113"/>
      <c r="E47" s="113"/>
      <c r="F47" s="113"/>
      <c r="G47" s="113">
        <v>21300</v>
      </c>
      <c r="H47" s="113"/>
      <c r="I47" s="113"/>
      <c r="J47" s="113"/>
      <c r="K47" s="113"/>
      <c r="L47" s="113"/>
    </row>
    <row r="48" spans="1:12" ht="12.75">
      <c r="A48" s="118">
        <v>323</v>
      </c>
      <c r="B48" s="112" t="s">
        <v>31</v>
      </c>
      <c r="C48" s="113">
        <v>3000</v>
      </c>
      <c r="D48" s="113"/>
      <c r="E48" s="113"/>
      <c r="F48" s="113"/>
      <c r="G48" s="113">
        <v>3000</v>
      </c>
      <c r="H48" s="113"/>
      <c r="I48" s="113"/>
      <c r="J48" s="113"/>
      <c r="K48" s="113"/>
      <c r="L48" s="113"/>
    </row>
    <row r="49" spans="1:12" ht="12.75">
      <c r="A49" s="118">
        <v>329</v>
      </c>
      <c r="B49" s="112" t="s">
        <v>32</v>
      </c>
      <c r="C49" s="113">
        <v>3000</v>
      </c>
      <c r="D49" s="113"/>
      <c r="E49" s="113"/>
      <c r="F49" s="113"/>
      <c r="G49" s="113">
        <v>3000</v>
      </c>
      <c r="H49" s="113"/>
      <c r="I49" s="113"/>
      <c r="J49" s="113"/>
      <c r="K49" s="113"/>
      <c r="L49" s="113"/>
    </row>
    <row r="50" spans="1:12" s="13" customFormat="1" ht="12.75">
      <c r="A50" s="111">
        <v>34</v>
      </c>
      <c r="B50" s="116" t="s">
        <v>33</v>
      </c>
      <c r="C50" s="115">
        <f>SUM(C51)</f>
        <v>0</v>
      </c>
      <c r="D50" s="115">
        <f aca="true" t="shared" si="17" ref="D50:L50">SUM(D51)</f>
        <v>0</v>
      </c>
      <c r="E50" s="115">
        <f t="shared" si="17"/>
        <v>0</v>
      </c>
      <c r="F50" s="115">
        <f t="shared" si="17"/>
        <v>0</v>
      </c>
      <c r="G50" s="115">
        <f t="shared" si="17"/>
        <v>0</v>
      </c>
      <c r="H50" s="115">
        <f t="shared" si="17"/>
        <v>0</v>
      </c>
      <c r="I50" s="115">
        <f t="shared" si="17"/>
        <v>0</v>
      </c>
      <c r="J50" s="115">
        <f t="shared" si="17"/>
        <v>0</v>
      </c>
      <c r="K50" s="115">
        <f t="shared" si="17"/>
        <v>0</v>
      </c>
      <c r="L50" s="115">
        <f t="shared" si="17"/>
        <v>0</v>
      </c>
    </row>
    <row r="51" spans="1:12" ht="12.75">
      <c r="A51" s="118">
        <v>343</v>
      </c>
      <c r="B51" s="112" t="s">
        <v>34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</row>
    <row r="52" spans="1:12" s="13" customFormat="1" ht="25.5">
      <c r="A52" s="111">
        <v>4</v>
      </c>
      <c r="B52" s="116" t="s">
        <v>38</v>
      </c>
      <c r="C52" s="115">
        <f>SUM(C53)</f>
        <v>5000</v>
      </c>
      <c r="D52" s="115">
        <f aca="true" t="shared" si="18" ref="D52:J52">SUM(D53)</f>
        <v>0</v>
      </c>
      <c r="E52" s="115">
        <f t="shared" si="18"/>
        <v>0</v>
      </c>
      <c r="F52" s="115">
        <f t="shared" si="18"/>
        <v>0</v>
      </c>
      <c r="G52" s="115">
        <f t="shared" si="18"/>
        <v>5000</v>
      </c>
      <c r="H52" s="115">
        <f t="shared" si="18"/>
        <v>0</v>
      </c>
      <c r="I52" s="115">
        <f t="shared" si="18"/>
        <v>0</v>
      </c>
      <c r="J52" s="115">
        <f t="shared" si="18"/>
        <v>0</v>
      </c>
      <c r="K52" s="115">
        <v>5075</v>
      </c>
      <c r="L52" s="115">
        <v>5075</v>
      </c>
    </row>
    <row r="53" spans="1:12" s="13" customFormat="1" ht="25.5">
      <c r="A53" s="111">
        <v>42</v>
      </c>
      <c r="B53" s="116" t="s">
        <v>39</v>
      </c>
      <c r="C53" s="115">
        <f>SUM(C54:C55)</f>
        <v>5000</v>
      </c>
      <c r="D53" s="115">
        <f aca="true" t="shared" si="19" ref="D53:L53">SUM(D54:D55)</f>
        <v>0</v>
      </c>
      <c r="E53" s="115">
        <f t="shared" si="19"/>
        <v>0</v>
      </c>
      <c r="F53" s="115">
        <f t="shared" si="19"/>
        <v>0</v>
      </c>
      <c r="G53" s="115">
        <f t="shared" si="19"/>
        <v>5000</v>
      </c>
      <c r="H53" s="115">
        <f t="shared" si="19"/>
        <v>0</v>
      </c>
      <c r="I53" s="115">
        <f t="shared" si="19"/>
        <v>0</v>
      </c>
      <c r="J53" s="115">
        <f t="shared" si="19"/>
        <v>0</v>
      </c>
      <c r="K53" s="115">
        <f t="shared" si="19"/>
        <v>0</v>
      </c>
      <c r="L53" s="115">
        <f t="shared" si="19"/>
        <v>0</v>
      </c>
    </row>
    <row r="54" spans="1:12" ht="12.75">
      <c r="A54" s="118">
        <v>422</v>
      </c>
      <c r="B54" s="112" t="s">
        <v>37</v>
      </c>
      <c r="C54" s="115"/>
      <c r="D54" s="113"/>
      <c r="E54" s="113"/>
      <c r="F54" s="113"/>
      <c r="G54" s="113"/>
      <c r="H54" s="113"/>
      <c r="I54" s="113"/>
      <c r="J54" s="113"/>
      <c r="K54" s="113"/>
      <c r="L54" s="113"/>
    </row>
    <row r="55" spans="1:12" ht="25.5">
      <c r="A55" s="118">
        <v>424</v>
      </c>
      <c r="B55" s="112" t="s">
        <v>40</v>
      </c>
      <c r="C55" s="113">
        <v>5000</v>
      </c>
      <c r="D55" s="113"/>
      <c r="E55" s="113"/>
      <c r="F55" s="113"/>
      <c r="G55" s="113">
        <v>5000</v>
      </c>
      <c r="H55" s="113"/>
      <c r="I55" s="113"/>
      <c r="J55" s="113"/>
      <c r="K55" s="113"/>
      <c r="L55" s="113"/>
    </row>
    <row r="56" spans="1:12" ht="12.75">
      <c r="A56" s="111"/>
      <c r="B56" s="112"/>
      <c r="C56" s="113"/>
      <c r="D56" s="113"/>
      <c r="E56" s="113"/>
      <c r="F56" s="113"/>
      <c r="G56" s="113"/>
      <c r="H56" s="113"/>
      <c r="I56" s="113"/>
      <c r="J56" s="113"/>
      <c r="K56" s="113"/>
      <c r="L56" s="113"/>
    </row>
    <row r="57" spans="1:12" s="13" customFormat="1" ht="12.75" customHeight="1">
      <c r="A57" s="117" t="s">
        <v>73</v>
      </c>
      <c r="B57" s="116" t="s">
        <v>74</v>
      </c>
      <c r="C57" s="115">
        <f>SUM(C58,C72)</f>
        <v>170000</v>
      </c>
      <c r="D57" s="115">
        <f aca="true" t="shared" si="20" ref="D57:J57">SUM(D58,D72)</f>
        <v>0</v>
      </c>
      <c r="E57" s="115">
        <f t="shared" si="20"/>
        <v>0</v>
      </c>
      <c r="F57" s="115">
        <f t="shared" si="20"/>
        <v>170000</v>
      </c>
      <c r="G57" s="115">
        <f t="shared" si="20"/>
        <v>0</v>
      </c>
      <c r="H57" s="115">
        <f t="shared" si="20"/>
        <v>0</v>
      </c>
      <c r="I57" s="115">
        <f t="shared" si="20"/>
        <v>0</v>
      </c>
      <c r="J57" s="115">
        <f t="shared" si="20"/>
        <v>0</v>
      </c>
      <c r="K57" s="115">
        <v>173400</v>
      </c>
      <c r="L57" s="115">
        <v>177735</v>
      </c>
    </row>
    <row r="58" spans="1:12" s="13" customFormat="1" ht="12.75">
      <c r="A58" s="111">
        <v>3</v>
      </c>
      <c r="B58" s="116" t="s">
        <v>23</v>
      </c>
      <c r="C58" s="115">
        <f>SUM(C59,C63,C68,C70)</f>
        <v>170000</v>
      </c>
      <c r="D58" s="115">
        <f aca="true" t="shared" si="21" ref="D58:L58">SUM(D59,D63,D68,D70)</f>
        <v>0</v>
      </c>
      <c r="E58" s="115">
        <f t="shared" si="21"/>
        <v>0</v>
      </c>
      <c r="F58" s="115">
        <f t="shared" si="21"/>
        <v>170000</v>
      </c>
      <c r="G58" s="115">
        <f t="shared" si="21"/>
        <v>0</v>
      </c>
      <c r="H58" s="115">
        <f t="shared" si="21"/>
        <v>0</v>
      </c>
      <c r="I58" s="115">
        <f t="shared" si="21"/>
        <v>0</v>
      </c>
      <c r="J58" s="115">
        <f t="shared" si="21"/>
        <v>0</v>
      </c>
      <c r="K58" s="115">
        <f t="shared" si="21"/>
        <v>0</v>
      </c>
      <c r="L58" s="115">
        <f t="shared" si="21"/>
        <v>0</v>
      </c>
    </row>
    <row r="59" spans="1:12" s="13" customFormat="1" ht="12.75">
      <c r="A59" s="111">
        <v>31</v>
      </c>
      <c r="B59" s="116" t="s">
        <v>24</v>
      </c>
      <c r="C59" s="115">
        <f>SUM(C60:C62)</f>
        <v>0</v>
      </c>
      <c r="D59" s="115">
        <f aca="true" t="shared" si="22" ref="D59:L59">SUM(D60:D62)</f>
        <v>0</v>
      </c>
      <c r="E59" s="115">
        <f t="shared" si="22"/>
        <v>0</v>
      </c>
      <c r="F59" s="115">
        <f t="shared" si="22"/>
        <v>0</v>
      </c>
      <c r="G59" s="115">
        <f t="shared" si="22"/>
        <v>0</v>
      </c>
      <c r="H59" s="115">
        <f t="shared" si="22"/>
        <v>0</v>
      </c>
      <c r="I59" s="115">
        <f t="shared" si="22"/>
        <v>0</v>
      </c>
      <c r="J59" s="115">
        <f t="shared" si="22"/>
        <v>0</v>
      </c>
      <c r="K59" s="115">
        <f t="shared" si="22"/>
        <v>0</v>
      </c>
      <c r="L59" s="115">
        <f t="shared" si="22"/>
        <v>0</v>
      </c>
    </row>
    <row r="60" spans="1:12" ht="12.75">
      <c r="A60" s="118">
        <v>311</v>
      </c>
      <c r="B60" s="112" t="s">
        <v>25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/>
    </row>
    <row r="61" spans="1:12" ht="12.75">
      <c r="A61" s="118">
        <v>312</v>
      </c>
      <c r="B61" s="112" t="s">
        <v>26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</row>
    <row r="62" spans="1:12" ht="12.75">
      <c r="A62" s="118">
        <v>313</v>
      </c>
      <c r="B62" s="112" t="s">
        <v>27</v>
      </c>
      <c r="C62" s="113"/>
      <c r="D62" s="113"/>
      <c r="E62" s="113"/>
      <c r="F62" s="113"/>
      <c r="G62" s="113"/>
      <c r="H62" s="113"/>
      <c r="I62" s="113"/>
      <c r="J62" s="113"/>
      <c r="K62" s="113"/>
      <c r="L62" s="113"/>
    </row>
    <row r="63" spans="1:12" s="13" customFormat="1" ht="12.75">
      <c r="A63" s="111">
        <v>32</v>
      </c>
      <c r="B63" s="116" t="s">
        <v>28</v>
      </c>
      <c r="C63" s="115">
        <f>SUM(C64:C67)</f>
        <v>170000</v>
      </c>
      <c r="D63" s="115">
        <f aca="true" t="shared" si="23" ref="D63:L63">SUM(D64:D67)</f>
        <v>0</v>
      </c>
      <c r="E63" s="115">
        <f t="shared" si="23"/>
        <v>0</v>
      </c>
      <c r="F63" s="115">
        <f t="shared" si="23"/>
        <v>170000</v>
      </c>
      <c r="G63" s="115">
        <f t="shared" si="23"/>
        <v>0</v>
      </c>
      <c r="H63" s="115">
        <f t="shared" si="23"/>
        <v>0</v>
      </c>
      <c r="I63" s="115">
        <f t="shared" si="23"/>
        <v>0</v>
      </c>
      <c r="J63" s="115">
        <f t="shared" si="23"/>
        <v>0</v>
      </c>
      <c r="K63" s="115">
        <f t="shared" si="23"/>
        <v>0</v>
      </c>
      <c r="L63" s="115">
        <f t="shared" si="23"/>
        <v>0</v>
      </c>
    </row>
    <row r="64" spans="1:12" ht="12.75">
      <c r="A64" s="118">
        <v>321</v>
      </c>
      <c r="B64" s="112" t="s">
        <v>29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</row>
    <row r="65" spans="1:12" ht="12.75">
      <c r="A65" s="118">
        <v>322</v>
      </c>
      <c r="B65" s="112" t="s">
        <v>30</v>
      </c>
      <c r="C65" s="113">
        <v>170000</v>
      </c>
      <c r="D65" s="113"/>
      <c r="E65" s="113"/>
      <c r="F65" s="113">
        <v>170000</v>
      </c>
      <c r="G65" s="113"/>
      <c r="H65" s="113"/>
      <c r="I65" s="113"/>
      <c r="J65" s="113"/>
      <c r="K65" s="113"/>
      <c r="L65" s="113"/>
    </row>
    <row r="66" spans="1:12" ht="12.75">
      <c r="A66" s="118">
        <v>323</v>
      </c>
      <c r="B66" s="112" t="s">
        <v>31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</row>
    <row r="67" spans="1:12" ht="12.75">
      <c r="A67" s="118">
        <v>329</v>
      </c>
      <c r="B67" s="112" t="s">
        <v>32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</row>
    <row r="68" spans="1:12" s="13" customFormat="1" ht="12.75">
      <c r="A68" s="111">
        <v>34</v>
      </c>
      <c r="B68" s="116" t="s">
        <v>33</v>
      </c>
      <c r="C68" s="115">
        <f>SUM(C69)</f>
        <v>0</v>
      </c>
      <c r="D68" s="115">
        <f aca="true" t="shared" si="24" ref="D68:L68">SUM(D69)</f>
        <v>0</v>
      </c>
      <c r="E68" s="115">
        <f t="shared" si="24"/>
        <v>0</v>
      </c>
      <c r="F68" s="115">
        <f t="shared" si="24"/>
        <v>0</v>
      </c>
      <c r="G68" s="115">
        <f t="shared" si="24"/>
        <v>0</v>
      </c>
      <c r="H68" s="115">
        <f t="shared" si="24"/>
        <v>0</v>
      </c>
      <c r="I68" s="115">
        <f t="shared" si="24"/>
        <v>0</v>
      </c>
      <c r="J68" s="115">
        <f t="shared" si="24"/>
        <v>0</v>
      </c>
      <c r="K68" s="115">
        <f t="shared" si="24"/>
        <v>0</v>
      </c>
      <c r="L68" s="115">
        <f t="shared" si="24"/>
        <v>0</v>
      </c>
    </row>
    <row r="69" spans="1:12" ht="12.75">
      <c r="A69" s="118">
        <v>343</v>
      </c>
      <c r="B69" s="112" t="s">
        <v>34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</row>
    <row r="70" spans="1:12" s="13" customFormat="1" ht="12.75">
      <c r="A70" s="111">
        <v>38</v>
      </c>
      <c r="B70" s="116" t="s">
        <v>35</v>
      </c>
      <c r="C70" s="115">
        <f>SUM(C71)</f>
        <v>0</v>
      </c>
      <c r="D70" s="115">
        <f aca="true" t="shared" si="25" ref="D70:L70">SUM(D71)</f>
        <v>0</v>
      </c>
      <c r="E70" s="115">
        <f t="shared" si="25"/>
        <v>0</v>
      </c>
      <c r="F70" s="115">
        <f t="shared" si="25"/>
        <v>0</v>
      </c>
      <c r="G70" s="115">
        <f t="shared" si="25"/>
        <v>0</v>
      </c>
      <c r="H70" s="115">
        <f t="shared" si="25"/>
        <v>0</v>
      </c>
      <c r="I70" s="115">
        <f t="shared" si="25"/>
        <v>0</v>
      </c>
      <c r="J70" s="115">
        <f t="shared" si="25"/>
        <v>0</v>
      </c>
      <c r="K70" s="115">
        <f t="shared" si="25"/>
        <v>0</v>
      </c>
      <c r="L70" s="115">
        <f t="shared" si="25"/>
        <v>0</v>
      </c>
    </row>
    <row r="71" spans="1:12" ht="12.75">
      <c r="A71" s="118">
        <v>381</v>
      </c>
      <c r="B71" s="112" t="s">
        <v>36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3"/>
    </row>
    <row r="72" spans="1:12" s="13" customFormat="1" ht="25.5">
      <c r="A72" s="111">
        <v>4</v>
      </c>
      <c r="B72" s="116" t="s">
        <v>38</v>
      </c>
      <c r="C72" s="115">
        <f>SUM(C73)</f>
        <v>0</v>
      </c>
      <c r="D72" s="115">
        <f aca="true" t="shared" si="26" ref="D72:L72">SUM(D73)</f>
        <v>0</v>
      </c>
      <c r="E72" s="115">
        <f t="shared" si="26"/>
        <v>0</v>
      </c>
      <c r="F72" s="115">
        <f t="shared" si="26"/>
        <v>0</v>
      </c>
      <c r="G72" s="115">
        <f t="shared" si="26"/>
        <v>0</v>
      </c>
      <c r="H72" s="115">
        <f t="shared" si="26"/>
        <v>0</v>
      </c>
      <c r="I72" s="115">
        <f t="shared" si="26"/>
        <v>0</v>
      </c>
      <c r="J72" s="115">
        <f t="shared" si="26"/>
        <v>0</v>
      </c>
      <c r="K72" s="115">
        <f t="shared" si="26"/>
        <v>0</v>
      </c>
      <c r="L72" s="115">
        <f t="shared" si="26"/>
        <v>0</v>
      </c>
    </row>
    <row r="73" spans="1:12" s="13" customFormat="1" ht="25.5">
      <c r="A73" s="111">
        <v>42</v>
      </c>
      <c r="B73" s="116" t="s">
        <v>39</v>
      </c>
      <c r="C73" s="115">
        <f>SUM(C74:C75)</f>
        <v>0</v>
      </c>
      <c r="D73" s="115">
        <f aca="true" t="shared" si="27" ref="D73:L73">SUM(D74:D75)</f>
        <v>0</v>
      </c>
      <c r="E73" s="115">
        <f t="shared" si="27"/>
        <v>0</v>
      </c>
      <c r="F73" s="115">
        <f t="shared" si="27"/>
        <v>0</v>
      </c>
      <c r="G73" s="115">
        <f t="shared" si="27"/>
        <v>0</v>
      </c>
      <c r="H73" s="115">
        <f t="shared" si="27"/>
        <v>0</v>
      </c>
      <c r="I73" s="115">
        <f t="shared" si="27"/>
        <v>0</v>
      </c>
      <c r="J73" s="115">
        <f t="shared" si="27"/>
        <v>0</v>
      </c>
      <c r="K73" s="115">
        <f t="shared" si="27"/>
        <v>0</v>
      </c>
      <c r="L73" s="115">
        <f t="shared" si="27"/>
        <v>0</v>
      </c>
    </row>
    <row r="74" spans="1:12" ht="12.75" customHeight="1">
      <c r="A74" s="118">
        <v>422</v>
      </c>
      <c r="B74" s="112" t="s">
        <v>37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</row>
    <row r="75" spans="1:12" ht="25.5">
      <c r="A75" s="118">
        <v>424</v>
      </c>
      <c r="B75" s="112" t="s">
        <v>40</v>
      </c>
      <c r="C75" s="113"/>
      <c r="D75" s="113"/>
      <c r="E75" s="113"/>
      <c r="F75" s="113"/>
      <c r="G75" s="113"/>
      <c r="H75" s="113"/>
      <c r="I75" s="113"/>
      <c r="J75" s="113"/>
      <c r="K75" s="113"/>
      <c r="L75" s="113"/>
    </row>
    <row r="76" spans="1:12" ht="12.75">
      <c r="A76" s="111"/>
      <c r="B76" s="112"/>
      <c r="C76" s="113"/>
      <c r="D76" s="113"/>
      <c r="E76" s="113"/>
      <c r="F76" s="113"/>
      <c r="G76" s="113"/>
      <c r="H76" s="113"/>
      <c r="I76" s="113"/>
      <c r="J76" s="113"/>
      <c r="K76" s="113"/>
      <c r="L76" s="113"/>
    </row>
    <row r="77" spans="1:12" s="13" customFormat="1" ht="12.75">
      <c r="A77" s="117" t="s">
        <v>75</v>
      </c>
      <c r="B77" s="116" t="s">
        <v>76</v>
      </c>
      <c r="C77" s="115">
        <f>SUM(C78,C89)</f>
        <v>92000</v>
      </c>
      <c r="D77" s="115">
        <f aca="true" t="shared" si="28" ref="D77:J77">SUM(D78,D89)</f>
        <v>0</v>
      </c>
      <c r="E77" s="115">
        <f t="shared" si="28"/>
        <v>0</v>
      </c>
      <c r="F77" s="115">
        <f t="shared" si="28"/>
        <v>0</v>
      </c>
      <c r="G77" s="115">
        <f t="shared" si="28"/>
        <v>92000</v>
      </c>
      <c r="H77" s="115">
        <f t="shared" si="28"/>
        <v>0</v>
      </c>
      <c r="I77" s="115">
        <f t="shared" si="28"/>
        <v>0</v>
      </c>
      <c r="J77" s="115">
        <f t="shared" si="28"/>
        <v>0</v>
      </c>
      <c r="K77" s="115">
        <v>93940</v>
      </c>
      <c r="L77" s="115">
        <v>96186</v>
      </c>
    </row>
    <row r="78" spans="1:12" s="13" customFormat="1" ht="12.75">
      <c r="A78" s="111">
        <v>3</v>
      </c>
      <c r="B78" s="116" t="s">
        <v>23</v>
      </c>
      <c r="C78" s="115">
        <f>SUM(C79,C83,C88)</f>
        <v>92000</v>
      </c>
      <c r="D78" s="115">
        <f aca="true" t="shared" si="29" ref="D78:L78">SUM(D79,D83,D88)</f>
        <v>0</v>
      </c>
      <c r="E78" s="115">
        <f t="shared" si="29"/>
        <v>0</v>
      </c>
      <c r="F78" s="115">
        <f t="shared" si="29"/>
        <v>0</v>
      </c>
      <c r="G78" s="115">
        <f t="shared" si="29"/>
        <v>92000</v>
      </c>
      <c r="H78" s="115">
        <f t="shared" si="29"/>
        <v>0</v>
      </c>
      <c r="I78" s="115">
        <f t="shared" si="29"/>
        <v>0</v>
      </c>
      <c r="J78" s="115">
        <f t="shared" si="29"/>
        <v>0</v>
      </c>
      <c r="K78" s="115">
        <f t="shared" si="29"/>
        <v>0</v>
      </c>
      <c r="L78" s="115">
        <f t="shared" si="29"/>
        <v>0</v>
      </c>
    </row>
    <row r="79" spans="1:12" s="13" customFormat="1" ht="12.75">
      <c r="A79" s="111">
        <v>31</v>
      </c>
      <c r="B79" s="116" t="s">
        <v>24</v>
      </c>
      <c r="C79" s="115">
        <f>SUM(C80:C82)</f>
        <v>0</v>
      </c>
      <c r="D79" s="115">
        <f aca="true" t="shared" si="30" ref="D79:L79">SUM(D80:D82)</f>
        <v>0</v>
      </c>
      <c r="E79" s="115">
        <f t="shared" si="30"/>
        <v>0</v>
      </c>
      <c r="F79" s="115">
        <f t="shared" si="30"/>
        <v>0</v>
      </c>
      <c r="G79" s="115">
        <f t="shared" si="30"/>
        <v>0</v>
      </c>
      <c r="H79" s="115">
        <f t="shared" si="30"/>
        <v>0</v>
      </c>
      <c r="I79" s="115">
        <f t="shared" si="30"/>
        <v>0</v>
      </c>
      <c r="J79" s="115">
        <f t="shared" si="30"/>
        <v>0</v>
      </c>
      <c r="K79" s="115">
        <f t="shared" si="30"/>
        <v>0</v>
      </c>
      <c r="L79" s="115">
        <f t="shared" si="30"/>
        <v>0</v>
      </c>
    </row>
    <row r="80" spans="1:12" ht="12.75">
      <c r="A80" s="118">
        <v>311</v>
      </c>
      <c r="B80" s="112" t="s">
        <v>25</v>
      </c>
      <c r="C80" s="113"/>
      <c r="D80" s="113"/>
      <c r="E80" s="113"/>
      <c r="F80" s="113"/>
      <c r="G80" s="113"/>
      <c r="H80" s="113"/>
      <c r="I80" s="113"/>
      <c r="J80" s="113"/>
      <c r="K80" s="113"/>
      <c r="L80" s="113"/>
    </row>
    <row r="81" spans="1:12" ht="12.75">
      <c r="A81" s="118">
        <v>312</v>
      </c>
      <c r="B81" s="112" t="s">
        <v>26</v>
      </c>
      <c r="C81" s="113"/>
      <c r="D81" s="113"/>
      <c r="E81" s="113"/>
      <c r="F81" s="113"/>
      <c r="G81" s="113"/>
      <c r="H81" s="113"/>
      <c r="I81" s="113"/>
      <c r="J81" s="113"/>
      <c r="K81" s="113"/>
      <c r="L81" s="113"/>
    </row>
    <row r="82" spans="1:12" ht="12.75">
      <c r="A82" s="118">
        <v>313</v>
      </c>
      <c r="B82" s="112" t="s">
        <v>27</v>
      </c>
      <c r="C82" s="113"/>
      <c r="D82" s="113"/>
      <c r="E82" s="113"/>
      <c r="F82" s="113"/>
      <c r="G82" s="113"/>
      <c r="H82" s="113"/>
      <c r="I82" s="113"/>
      <c r="J82" s="113"/>
      <c r="K82" s="113"/>
      <c r="L82" s="113"/>
    </row>
    <row r="83" spans="1:12" s="13" customFormat="1" ht="12.75">
      <c r="A83" s="111">
        <v>32</v>
      </c>
      <c r="B83" s="116" t="s">
        <v>28</v>
      </c>
      <c r="C83" s="115">
        <f>SUM(C84:C87)</f>
        <v>92000</v>
      </c>
      <c r="D83" s="115">
        <f aca="true" t="shared" si="31" ref="D83:L83">SUM(D84:D87)</f>
        <v>0</v>
      </c>
      <c r="E83" s="115">
        <f t="shared" si="31"/>
        <v>0</v>
      </c>
      <c r="F83" s="115">
        <f t="shared" si="31"/>
        <v>0</v>
      </c>
      <c r="G83" s="115">
        <f t="shared" si="31"/>
        <v>92000</v>
      </c>
      <c r="H83" s="115">
        <f t="shared" si="31"/>
        <v>0</v>
      </c>
      <c r="I83" s="115">
        <f t="shared" si="31"/>
        <v>0</v>
      </c>
      <c r="J83" s="115">
        <f t="shared" si="31"/>
        <v>0</v>
      </c>
      <c r="K83" s="115">
        <f t="shared" si="31"/>
        <v>0</v>
      </c>
      <c r="L83" s="115">
        <f t="shared" si="31"/>
        <v>0</v>
      </c>
    </row>
    <row r="84" spans="1:12" ht="12.75">
      <c r="A84" s="118">
        <v>321</v>
      </c>
      <c r="B84" s="112" t="s">
        <v>29</v>
      </c>
      <c r="C84" s="113"/>
      <c r="D84" s="113"/>
      <c r="E84" s="113"/>
      <c r="F84" s="113"/>
      <c r="G84" s="113"/>
      <c r="H84" s="113"/>
      <c r="I84" s="113"/>
      <c r="J84" s="113"/>
      <c r="K84" s="113"/>
      <c r="L84" s="113"/>
    </row>
    <row r="85" spans="1:12" ht="12.75">
      <c r="A85" s="118">
        <v>322</v>
      </c>
      <c r="B85" s="112" t="s">
        <v>30</v>
      </c>
      <c r="C85" s="113">
        <v>92000</v>
      </c>
      <c r="D85" s="113"/>
      <c r="E85" s="113"/>
      <c r="F85" s="113"/>
      <c r="G85" s="113">
        <v>92000</v>
      </c>
      <c r="H85" s="113"/>
      <c r="I85" s="113"/>
      <c r="J85" s="113"/>
      <c r="K85" s="113"/>
      <c r="L85" s="113"/>
    </row>
    <row r="86" spans="1:12" ht="12.75">
      <c r="A86" s="118">
        <v>323</v>
      </c>
      <c r="B86" s="112" t="s">
        <v>31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</row>
    <row r="87" spans="1:12" ht="12.75">
      <c r="A87" s="118">
        <v>329</v>
      </c>
      <c r="B87" s="112" t="s">
        <v>32</v>
      </c>
      <c r="C87" s="113"/>
      <c r="D87" s="113"/>
      <c r="E87" s="113"/>
      <c r="F87" s="113"/>
      <c r="G87" s="113"/>
      <c r="H87" s="113"/>
      <c r="I87" s="113"/>
      <c r="J87" s="113"/>
      <c r="K87" s="113"/>
      <c r="L87" s="113"/>
    </row>
    <row r="88" spans="1:12" s="13" customFormat="1" ht="12.75">
      <c r="A88" s="111">
        <v>34</v>
      </c>
      <c r="B88" s="116" t="s">
        <v>33</v>
      </c>
      <c r="C88" s="115">
        <f>SUM(C89)</f>
        <v>0</v>
      </c>
      <c r="D88" s="115">
        <f aca="true" t="shared" si="32" ref="D88:J88">SUM(D89)</f>
        <v>0</v>
      </c>
      <c r="E88" s="115">
        <f t="shared" si="32"/>
        <v>0</v>
      </c>
      <c r="F88" s="115">
        <f t="shared" si="32"/>
        <v>0</v>
      </c>
      <c r="G88" s="115">
        <f t="shared" si="32"/>
        <v>0</v>
      </c>
      <c r="H88" s="115">
        <f t="shared" si="32"/>
        <v>0</v>
      </c>
      <c r="I88" s="115">
        <f t="shared" si="32"/>
        <v>0</v>
      </c>
      <c r="J88" s="115">
        <f t="shared" si="32"/>
        <v>0</v>
      </c>
      <c r="K88" s="115"/>
      <c r="L88" s="115"/>
    </row>
    <row r="89" spans="1:12" ht="12.75">
      <c r="A89" s="118">
        <v>343</v>
      </c>
      <c r="B89" s="112" t="s">
        <v>34</v>
      </c>
      <c r="C89" s="113"/>
      <c r="D89" s="113"/>
      <c r="E89" s="113"/>
      <c r="F89" s="113"/>
      <c r="G89" s="113"/>
      <c r="H89" s="113"/>
      <c r="I89" s="113"/>
      <c r="J89" s="113"/>
      <c r="K89" s="113"/>
      <c r="L89" s="113"/>
    </row>
    <row r="90" spans="1:12" ht="12.75">
      <c r="A90" s="111" t="s">
        <v>78</v>
      </c>
      <c r="B90" s="116" t="s">
        <v>79</v>
      </c>
      <c r="C90" s="115">
        <f>SUM(C92)</f>
        <v>90000</v>
      </c>
      <c r="D90" s="115">
        <f aca="true" t="shared" si="33" ref="D90:J90">SUM(D92)</f>
        <v>0</v>
      </c>
      <c r="E90" s="115">
        <f t="shared" si="33"/>
        <v>0</v>
      </c>
      <c r="F90" s="115">
        <f t="shared" si="33"/>
        <v>0</v>
      </c>
      <c r="G90" s="115">
        <f t="shared" si="33"/>
        <v>90000</v>
      </c>
      <c r="H90" s="115">
        <f t="shared" si="33"/>
        <v>0</v>
      </c>
      <c r="I90" s="115">
        <f t="shared" si="33"/>
        <v>0</v>
      </c>
      <c r="J90" s="115">
        <f t="shared" si="33"/>
        <v>0</v>
      </c>
      <c r="K90" s="115">
        <v>93940</v>
      </c>
      <c r="L90" s="115">
        <v>96186</v>
      </c>
    </row>
    <row r="91" spans="1:12" ht="25.5">
      <c r="A91" s="111">
        <v>4</v>
      </c>
      <c r="B91" s="116" t="s">
        <v>38</v>
      </c>
      <c r="C91" s="115">
        <f>SUM(C92)</f>
        <v>90000</v>
      </c>
      <c r="D91" s="115">
        <f aca="true" t="shared" si="34" ref="D91:L91">SUM(D92)</f>
        <v>0</v>
      </c>
      <c r="E91" s="115">
        <f t="shared" si="34"/>
        <v>0</v>
      </c>
      <c r="F91" s="115">
        <f t="shared" si="34"/>
        <v>0</v>
      </c>
      <c r="G91" s="115">
        <f t="shared" si="34"/>
        <v>90000</v>
      </c>
      <c r="H91" s="115">
        <f t="shared" si="34"/>
        <v>0</v>
      </c>
      <c r="I91" s="115">
        <f t="shared" si="34"/>
        <v>0</v>
      </c>
      <c r="J91" s="115">
        <f t="shared" si="34"/>
        <v>0</v>
      </c>
      <c r="K91" s="115">
        <f t="shared" si="34"/>
        <v>0</v>
      </c>
      <c r="L91" s="115">
        <f t="shared" si="34"/>
        <v>0</v>
      </c>
    </row>
    <row r="92" spans="1:12" s="13" customFormat="1" ht="25.5">
      <c r="A92" s="111">
        <v>42</v>
      </c>
      <c r="B92" s="116" t="s">
        <v>39</v>
      </c>
      <c r="C92" s="115">
        <f>SUM(C93:C94)</f>
        <v>90000</v>
      </c>
      <c r="D92" s="115">
        <f aca="true" t="shared" si="35" ref="D92:L92">SUM(D93:D94)</f>
        <v>0</v>
      </c>
      <c r="E92" s="115">
        <f t="shared" si="35"/>
        <v>0</v>
      </c>
      <c r="F92" s="115">
        <f t="shared" si="35"/>
        <v>0</v>
      </c>
      <c r="G92" s="115">
        <f t="shared" si="35"/>
        <v>90000</v>
      </c>
      <c r="H92" s="115">
        <f t="shared" si="35"/>
        <v>0</v>
      </c>
      <c r="I92" s="115">
        <f t="shared" si="35"/>
        <v>0</v>
      </c>
      <c r="J92" s="115">
        <f t="shared" si="35"/>
        <v>0</v>
      </c>
      <c r="K92" s="115">
        <f t="shared" si="35"/>
        <v>0</v>
      </c>
      <c r="L92" s="115">
        <f t="shared" si="35"/>
        <v>0</v>
      </c>
    </row>
    <row r="93" spans="1:12" ht="25.5">
      <c r="A93" s="118">
        <v>424</v>
      </c>
      <c r="B93" s="112" t="s">
        <v>40</v>
      </c>
      <c r="C93" s="113"/>
      <c r="D93" s="113"/>
      <c r="E93" s="113"/>
      <c r="F93" s="113"/>
      <c r="G93" s="113"/>
      <c r="H93" s="113"/>
      <c r="I93" s="113"/>
      <c r="J93" s="113"/>
      <c r="K93" s="113"/>
      <c r="L93" s="113"/>
    </row>
    <row r="94" spans="1:12" ht="12.75">
      <c r="A94" s="118">
        <v>42411</v>
      </c>
      <c r="B94" s="112" t="s">
        <v>80</v>
      </c>
      <c r="C94" s="113">
        <v>90000</v>
      </c>
      <c r="D94" s="113"/>
      <c r="E94" s="113"/>
      <c r="F94" s="113"/>
      <c r="G94" s="113">
        <v>90000</v>
      </c>
      <c r="H94" s="113"/>
      <c r="I94" s="113"/>
      <c r="J94" s="113"/>
      <c r="K94" s="113"/>
      <c r="L94" s="113"/>
    </row>
    <row r="95" spans="1:12" ht="12.75">
      <c r="A95" s="88"/>
      <c r="B95" s="16"/>
      <c r="C95" s="1"/>
      <c r="D95" s="109"/>
      <c r="E95" s="1"/>
      <c r="F95" s="1"/>
      <c r="G95" s="1"/>
      <c r="H95" s="1"/>
      <c r="I95" s="1"/>
      <c r="J95" s="1"/>
      <c r="K95" s="1"/>
      <c r="L95" s="1"/>
    </row>
    <row r="96" spans="1:12" ht="12.75">
      <c r="A96" s="88"/>
      <c r="B96" s="16"/>
      <c r="C96" s="1"/>
      <c r="D96" s="109"/>
      <c r="E96" s="1"/>
      <c r="F96" s="1"/>
      <c r="G96" s="1"/>
      <c r="H96" s="1"/>
      <c r="I96" s="1"/>
      <c r="J96" s="1"/>
      <c r="K96" s="1"/>
      <c r="L96" s="1"/>
    </row>
    <row r="97" spans="1:12" ht="12.75">
      <c r="A97" s="88"/>
      <c r="B97" s="16" t="s">
        <v>82</v>
      </c>
      <c r="C97" s="1"/>
      <c r="D97" s="109"/>
      <c r="E97" s="1"/>
      <c r="F97" s="1"/>
      <c r="G97" s="1"/>
      <c r="H97" s="1"/>
      <c r="I97" s="1"/>
      <c r="J97" s="1"/>
      <c r="K97" s="1" t="s">
        <v>83</v>
      </c>
      <c r="L97" s="1"/>
    </row>
    <row r="98" spans="1:12" ht="12.75">
      <c r="A98" s="88"/>
      <c r="B98" s="16"/>
      <c r="C98" s="1"/>
      <c r="D98" s="109"/>
      <c r="E98" s="1"/>
      <c r="F98" s="1"/>
      <c r="G98" s="1"/>
      <c r="H98" s="1"/>
      <c r="I98" s="1"/>
      <c r="J98" s="1"/>
      <c r="K98" s="1"/>
      <c r="L98" s="1"/>
    </row>
    <row r="99" spans="1:12" ht="12.75">
      <c r="A99" s="88"/>
      <c r="B99" s="16" t="s">
        <v>48</v>
      </c>
      <c r="C99" s="1"/>
      <c r="D99" s="109"/>
      <c r="E99" s="1"/>
      <c r="F99" s="1"/>
      <c r="G99" s="1"/>
      <c r="H99" s="1"/>
      <c r="I99" s="1"/>
      <c r="J99" s="1"/>
      <c r="K99" s="1" t="s">
        <v>84</v>
      </c>
      <c r="L99" s="1"/>
    </row>
    <row r="100" spans="1:12" ht="12.75">
      <c r="A100" s="88"/>
      <c r="B100" s="16"/>
      <c r="C100" s="1"/>
      <c r="D100" s="109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88"/>
      <c r="B101" s="16"/>
      <c r="C101" s="1"/>
      <c r="D101" s="109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88"/>
      <c r="B102" s="16"/>
      <c r="C102" s="1"/>
      <c r="D102" s="109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88"/>
      <c r="B103" s="16"/>
      <c r="C103" s="1"/>
      <c r="D103" s="109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88"/>
      <c r="B104" s="16"/>
      <c r="C104" s="1"/>
      <c r="D104" s="109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88"/>
      <c r="B105" s="16"/>
      <c r="C105" s="1"/>
      <c r="D105" s="109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88"/>
      <c r="B106" s="16"/>
      <c r="C106" s="1"/>
      <c r="D106" s="109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88"/>
      <c r="B107" s="16"/>
      <c r="C107" s="1"/>
      <c r="D107" s="109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88"/>
      <c r="B108" s="16"/>
      <c r="C108" s="1"/>
      <c r="D108" s="109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88"/>
      <c r="B109" s="16"/>
      <c r="C109" s="1"/>
      <c r="D109" s="109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88"/>
      <c r="B110" s="16"/>
      <c r="C110" s="1"/>
      <c r="D110" s="109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88"/>
      <c r="B111" s="16"/>
      <c r="C111" s="1"/>
      <c r="D111" s="109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88"/>
      <c r="B112" s="16"/>
      <c r="C112" s="1"/>
      <c r="D112" s="109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88"/>
      <c r="B113" s="16"/>
      <c r="C113" s="1"/>
      <c r="D113" s="109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88"/>
      <c r="B114" s="16"/>
      <c r="C114" s="1"/>
      <c r="D114" s="109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88"/>
      <c r="B115" s="16"/>
      <c r="C115" s="1"/>
      <c r="D115" s="109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88"/>
      <c r="B116" s="16"/>
      <c r="C116" s="1"/>
      <c r="D116" s="109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88"/>
      <c r="B117" s="16"/>
      <c r="C117" s="1"/>
      <c r="D117" s="109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88"/>
      <c r="B118" s="16"/>
      <c r="C118" s="1"/>
      <c r="D118" s="109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88"/>
      <c r="B119" s="16"/>
      <c r="C119" s="1"/>
      <c r="D119" s="109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88"/>
      <c r="B120" s="16"/>
      <c r="C120" s="1"/>
      <c r="D120" s="109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88"/>
      <c r="B121" s="16"/>
      <c r="C121" s="1"/>
      <c r="D121" s="109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88"/>
      <c r="B122" s="16"/>
      <c r="C122" s="1"/>
      <c r="D122" s="109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88"/>
      <c r="B123" s="16"/>
      <c r="C123" s="1"/>
      <c r="D123" s="109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88"/>
      <c r="B124" s="16"/>
      <c r="C124" s="1"/>
      <c r="D124" s="109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88"/>
      <c r="B125" s="16"/>
      <c r="C125" s="1"/>
      <c r="D125" s="109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88"/>
      <c r="B126" s="16"/>
      <c r="C126" s="1"/>
      <c r="D126" s="109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88"/>
      <c r="B127" s="16"/>
      <c r="C127" s="1"/>
      <c r="D127" s="109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88"/>
      <c r="B128" s="16"/>
      <c r="C128" s="1"/>
      <c r="D128" s="109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88"/>
      <c r="B129" s="16"/>
      <c r="C129" s="1"/>
      <c r="D129" s="109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88"/>
      <c r="B130" s="16"/>
      <c r="C130" s="1"/>
      <c r="D130" s="109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88"/>
      <c r="B131" s="16"/>
      <c r="C131" s="1"/>
      <c r="D131" s="109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88"/>
      <c r="B132" s="16"/>
      <c r="C132" s="1"/>
      <c r="D132" s="109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88"/>
      <c r="B133" s="16"/>
      <c r="C133" s="1"/>
      <c r="D133" s="109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88"/>
      <c r="B134" s="16"/>
      <c r="C134" s="1"/>
      <c r="D134" s="109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88"/>
      <c r="B135" s="16"/>
      <c r="C135" s="1"/>
      <c r="D135" s="109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88"/>
      <c r="B136" s="16"/>
      <c r="C136" s="1"/>
      <c r="D136" s="109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88"/>
      <c r="B137" s="16"/>
      <c r="C137" s="1"/>
      <c r="D137" s="109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88"/>
      <c r="B138" s="16"/>
      <c r="C138" s="1"/>
      <c r="D138" s="109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88"/>
      <c r="B139" s="16"/>
      <c r="C139" s="1"/>
      <c r="D139" s="109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88"/>
      <c r="B140" s="16"/>
      <c r="C140" s="1"/>
      <c r="D140" s="109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88"/>
      <c r="B141" s="16"/>
      <c r="C141" s="1"/>
      <c r="D141" s="109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88"/>
      <c r="B142" s="16"/>
      <c r="C142" s="1"/>
      <c r="D142" s="109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88"/>
      <c r="B143" s="16"/>
      <c r="C143" s="1"/>
      <c r="D143" s="109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88"/>
      <c r="B144" s="16"/>
      <c r="C144" s="1"/>
      <c r="D144" s="109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88"/>
      <c r="B145" s="16"/>
      <c r="C145" s="1"/>
      <c r="D145" s="109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88"/>
      <c r="B146" s="16"/>
      <c r="C146" s="1"/>
      <c r="D146" s="109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88"/>
      <c r="B147" s="16"/>
      <c r="C147" s="1"/>
      <c r="D147" s="109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88"/>
      <c r="B148" s="16"/>
      <c r="C148" s="1"/>
      <c r="D148" s="109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88"/>
      <c r="B149" s="16"/>
      <c r="C149" s="1"/>
      <c r="D149" s="109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88"/>
      <c r="B150" s="16"/>
      <c r="C150" s="1"/>
      <c r="D150" s="109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88"/>
      <c r="B151" s="16"/>
      <c r="C151" s="1"/>
      <c r="D151" s="109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88"/>
      <c r="B152" s="16"/>
      <c r="C152" s="1"/>
      <c r="D152" s="109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88"/>
      <c r="B153" s="16"/>
      <c r="C153" s="1"/>
      <c r="D153" s="109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88"/>
      <c r="B154" s="16"/>
      <c r="C154" s="1"/>
      <c r="D154" s="109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88"/>
      <c r="B155" s="16"/>
      <c r="C155" s="1"/>
      <c r="D155" s="109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88"/>
      <c r="B156" s="16"/>
      <c r="C156" s="1"/>
      <c r="D156" s="109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88"/>
      <c r="B157" s="16"/>
      <c r="C157" s="1"/>
      <c r="D157" s="109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88"/>
      <c r="B158" s="16"/>
      <c r="C158" s="1"/>
      <c r="D158" s="109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88"/>
      <c r="B159" s="16"/>
      <c r="C159" s="1"/>
      <c r="D159" s="109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88"/>
      <c r="B160" s="16"/>
      <c r="C160" s="1"/>
      <c r="D160" s="109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88"/>
      <c r="B161" s="16"/>
      <c r="C161" s="1"/>
      <c r="D161" s="109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88"/>
      <c r="B162" s="16"/>
      <c r="C162" s="1"/>
      <c r="D162" s="109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88"/>
      <c r="B163" s="16"/>
      <c r="C163" s="1"/>
      <c r="D163" s="109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88"/>
      <c r="B164" s="16"/>
      <c r="C164" s="1"/>
      <c r="D164" s="109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88"/>
      <c r="B165" s="16"/>
      <c r="C165" s="1"/>
      <c r="D165" s="109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88"/>
      <c r="B166" s="16"/>
      <c r="C166" s="1"/>
      <c r="D166" s="109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88"/>
      <c r="B167" s="16"/>
      <c r="C167" s="1"/>
      <c r="D167" s="109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88"/>
      <c r="B168" s="16"/>
      <c r="C168" s="1"/>
      <c r="D168" s="109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88"/>
      <c r="B169" s="16"/>
      <c r="C169" s="1"/>
      <c r="D169" s="109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88"/>
      <c r="B170" s="16"/>
      <c r="C170" s="1"/>
      <c r="D170" s="109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88"/>
      <c r="B171" s="16"/>
      <c r="C171" s="1"/>
      <c r="D171" s="109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88"/>
      <c r="B172" s="16"/>
      <c r="C172" s="1"/>
      <c r="D172" s="109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88"/>
      <c r="B173" s="16"/>
      <c r="C173" s="1"/>
      <c r="D173" s="109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88"/>
      <c r="B174" s="16"/>
      <c r="C174" s="1"/>
      <c r="D174" s="109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88"/>
      <c r="B175" s="16"/>
      <c r="C175" s="1"/>
      <c r="D175" s="109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88"/>
      <c r="B176" s="16"/>
      <c r="C176" s="1"/>
      <c r="D176" s="109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88"/>
      <c r="B177" s="16"/>
      <c r="C177" s="1"/>
      <c r="D177" s="109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88"/>
      <c r="B178" s="16"/>
      <c r="C178" s="1"/>
      <c r="D178" s="109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88"/>
      <c r="B179" s="16"/>
      <c r="C179" s="1"/>
      <c r="D179" s="109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88"/>
      <c r="B180" s="16"/>
      <c r="C180" s="1"/>
      <c r="D180" s="109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88"/>
      <c r="B181" s="16"/>
      <c r="C181" s="1"/>
      <c r="D181" s="109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88"/>
      <c r="B182" s="16"/>
      <c r="C182" s="1"/>
      <c r="D182" s="109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88"/>
      <c r="B183" s="16"/>
      <c r="C183" s="1"/>
      <c r="D183" s="109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88"/>
      <c r="B184" s="16"/>
      <c r="C184" s="1"/>
      <c r="D184" s="109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88"/>
      <c r="B185" s="16"/>
      <c r="C185" s="1"/>
      <c r="D185" s="109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88"/>
      <c r="B186" s="16"/>
      <c r="C186" s="1"/>
      <c r="D186" s="109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88"/>
      <c r="B187" s="16"/>
      <c r="C187" s="1"/>
      <c r="D187" s="109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88"/>
      <c r="B188" s="16"/>
      <c r="C188" s="1"/>
      <c r="D188" s="109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88"/>
      <c r="B189" s="16"/>
      <c r="C189" s="1"/>
      <c r="D189" s="109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88"/>
      <c r="B190" s="16"/>
      <c r="C190" s="1"/>
      <c r="D190" s="109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88"/>
      <c r="B191" s="16"/>
      <c r="C191" s="1"/>
      <c r="D191" s="109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88"/>
      <c r="B192" s="16"/>
      <c r="C192" s="1"/>
      <c r="D192" s="109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88"/>
      <c r="B193" s="16"/>
      <c r="C193" s="1"/>
      <c r="D193" s="109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88"/>
      <c r="B194" s="16"/>
      <c r="C194" s="1"/>
      <c r="D194" s="109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88"/>
      <c r="B195" s="16"/>
      <c r="C195" s="1"/>
      <c r="D195" s="109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88"/>
      <c r="B196" s="16"/>
      <c r="C196" s="1"/>
      <c r="D196" s="109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88"/>
      <c r="B197" s="16"/>
      <c r="C197" s="1"/>
      <c r="D197" s="109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88"/>
      <c r="B198" s="16"/>
      <c r="C198" s="1"/>
      <c r="D198" s="109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88"/>
      <c r="B199" s="16"/>
      <c r="C199" s="1"/>
      <c r="D199" s="109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88"/>
      <c r="B200" s="16"/>
      <c r="C200" s="1"/>
      <c r="D200" s="109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88"/>
      <c r="B201" s="16"/>
      <c r="C201" s="1"/>
      <c r="D201" s="109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88"/>
      <c r="B202" s="16"/>
      <c r="C202" s="1"/>
      <c r="D202" s="109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88"/>
      <c r="B203" s="16"/>
      <c r="C203" s="1"/>
      <c r="D203" s="109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88"/>
      <c r="B204" s="16"/>
      <c r="C204" s="1"/>
      <c r="D204" s="109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88"/>
      <c r="B205" s="16"/>
      <c r="C205" s="1"/>
      <c r="D205" s="109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88"/>
      <c r="B206" s="16"/>
      <c r="C206" s="1"/>
      <c r="D206" s="109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88"/>
      <c r="B207" s="16"/>
      <c r="C207" s="1"/>
      <c r="D207" s="109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88"/>
      <c r="B208" s="16"/>
      <c r="C208" s="1"/>
      <c r="D208" s="109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88"/>
      <c r="B209" s="16"/>
      <c r="C209" s="1"/>
      <c r="D209" s="109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88"/>
      <c r="B210" s="16"/>
      <c r="C210" s="1"/>
      <c r="D210" s="109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88"/>
      <c r="B211" s="16"/>
      <c r="C211" s="1"/>
      <c r="D211" s="109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88"/>
      <c r="B212" s="16"/>
      <c r="C212" s="1"/>
      <c r="D212" s="109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88"/>
      <c r="B213" s="16"/>
      <c r="C213" s="1"/>
      <c r="D213" s="109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88"/>
      <c r="B214" s="16"/>
      <c r="C214" s="1"/>
      <c r="D214" s="109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88"/>
      <c r="B215" s="16"/>
      <c r="C215" s="1"/>
      <c r="D215" s="109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88"/>
      <c r="B216" s="16"/>
      <c r="C216" s="1"/>
      <c r="D216" s="109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88"/>
      <c r="B217" s="16"/>
      <c r="C217" s="1"/>
      <c r="D217" s="109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88"/>
      <c r="B218" s="16"/>
      <c r="C218" s="1"/>
      <c r="D218" s="109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88"/>
      <c r="B219" s="16"/>
      <c r="C219" s="1"/>
      <c r="D219" s="109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88"/>
      <c r="B220" s="16"/>
      <c r="C220" s="1"/>
      <c r="D220" s="109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88"/>
      <c r="B221" s="16"/>
      <c r="C221" s="1"/>
      <c r="D221" s="109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88"/>
      <c r="B222" s="16"/>
      <c r="C222" s="1"/>
      <c r="D222" s="109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88"/>
      <c r="B223" s="16"/>
      <c r="C223" s="1"/>
      <c r="D223" s="109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88"/>
      <c r="B224" s="16"/>
      <c r="C224" s="1"/>
      <c r="D224" s="109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88"/>
      <c r="B225" s="16"/>
      <c r="C225" s="1"/>
      <c r="D225" s="109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88"/>
      <c r="B226" s="16"/>
      <c r="C226" s="1"/>
      <c r="D226" s="109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88"/>
      <c r="B227" s="16"/>
      <c r="C227" s="1"/>
      <c r="D227" s="109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88"/>
      <c r="B228" s="16"/>
      <c r="C228" s="1"/>
      <c r="D228" s="109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88"/>
      <c r="B229" s="16"/>
      <c r="C229" s="1"/>
      <c r="D229" s="109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88"/>
      <c r="B230" s="16"/>
      <c r="C230" s="1"/>
      <c r="D230" s="109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88"/>
      <c r="B231" s="16"/>
      <c r="C231" s="1"/>
      <c r="D231" s="109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88"/>
      <c r="B232" s="16"/>
      <c r="C232" s="1"/>
      <c r="D232" s="109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88"/>
      <c r="B233" s="16"/>
      <c r="C233" s="1"/>
      <c r="D233" s="109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88"/>
      <c r="B234" s="16"/>
      <c r="C234" s="1"/>
      <c r="D234" s="109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88"/>
      <c r="B235" s="16"/>
      <c r="C235" s="1"/>
      <c r="D235" s="109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88"/>
      <c r="B236" s="16"/>
      <c r="C236" s="1"/>
      <c r="D236" s="109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88"/>
      <c r="B237" s="16"/>
      <c r="C237" s="1"/>
      <c r="D237" s="109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88"/>
      <c r="B238" s="16"/>
      <c r="C238" s="1"/>
      <c r="D238" s="109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88"/>
      <c r="B239" s="16"/>
      <c r="C239" s="1"/>
      <c r="D239" s="109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88"/>
      <c r="B240" s="16"/>
      <c r="C240" s="1"/>
      <c r="D240" s="109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88"/>
      <c r="B241" s="16"/>
      <c r="C241" s="1"/>
      <c r="D241" s="109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88"/>
      <c r="B242" s="16"/>
      <c r="C242" s="1"/>
      <c r="D242" s="109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88"/>
      <c r="B243" s="16"/>
      <c r="C243" s="1"/>
      <c r="D243" s="109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88"/>
      <c r="B244" s="16"/>
      <c r="C244" s="1"/>
      <c r="D244" s="109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88"/>
      <c r="B245" s="16"/>
      <c r="C245" s="1"/>
      <c r="D245" s="109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88"/>
      <c r="B246" s="16"/>
      <c r="C246" s="1"/>
      <c r="D246" s="109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88"/>
      <c r="B247" s="16"/>
      <c r="C247" s="1"/>
      <c r="D247" s="109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88"/>
      <c r="B248" s="16"/>
      <c r="C248" s="1"/>
      <c r="D248" s="109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88"/>
      <c r="B249" s="16"/>
      <c r="C249" s="1"/>
      <c r="D249" s="109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88"/>
      <c r="B250" s="16"/>
      <c r="C250" s="1"/>
      <c r="D250" s="109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88"/>
      <c r="B251" s="16"/>
      <c r="C251" s="1"/>
      <c r="D251" s="109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88"/>
      <c r="B252" s="16"/>
      <c r="C252" s="1"/>
      <c r="D252" s="109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88"/>
      <c r="B253" s="16"/>
      <c r="C253" s="1"/>
      <c r="D253" s="109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88"/>
      <c r="B254" s="16"/>
      <c r="C254" s="1"/>
      <c r="D254" s="109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88"/>
      <c r="B255" s="16"/>
      <c r="C255" s="1"/>
      <c r="D255" s="109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88"/>
      <c r="B256" s="16"/>
      <c r="C256" s="1"/>
      <c r="D256" s="109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88"/>
      <c r="B257" s="16"/>
      <c r="C257" s="1"/>
      <c r="D257" s="109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88"/>
      <c r="B258" s="16"/>
      <c r="C258" s="1"/>
      <c r="D258" s="109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88"/>
      <c r="B259" s="16"/>
      <c r="C259" s="1"/>
      <c r="D259" s="109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88"/>
      <c r="B260" s="16"/>
      <c r="C260" s="1"/>
      <c r="D260" s="109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88"/>
      <c r="B261" s="16"/>
      <c r="C261" s="1"/>
      <c r="D261" s="109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88"/>
      <c r="B262" s="16"/>
      <c r="C262" s="1"/>
      <c r="D262" s="109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88"/>
      <c r="B263" s="16"/>
      <c r="C263" s="1"/>
      <c r="D263" s="109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88"/>
      <c r="B264" s="16"/>
      <c r="C264" s="1"/>
      <c r="D264" s="109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88"/>
      <c r="B265" s="16"/>
      <c r="C265" s="1"/>
      <c r="D265" s="109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88"/>
      <c r="B266" s="16"/>
      <c r="C266" s="1"/>
      <c r="D266" s="109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88"/>
      <c r="B267" s="16"/>
      <c r="C267" s="1"/>
      <c r="D267" s="109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88"/>
      <c r="B268" s="16"/>
      <c r="C268" s="1"/>
      <c r="D268" s="109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88"/>
      <c r="B269" s="16"/>
      <c r="C269" s="1"/>
      <c r="D269" s="109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88"/>
      <c r="B270" s="16"/>
      <c r="C270" s="1"/>
      <c r="D270" s="109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88"/>
      <c r="B271" s="16"/>
      <c r="C271" s="1"/>
      <c r="D271" s="109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88"/>
      <c r="B272" s="16"/>
      <c r="C272" s="1"/>
      <c r="D272" s="109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88"/>
      <c r="B273" s="16"/>
      <c r="C273" s="1"/>
      <c r="D273" s="109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88"/>
      <c r="B274" s="16"/>
      <c r="C274" s="1"/>
      <c r="D274" s="109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88"/>
      <c r="B275" s="16"/>
      <c r="C275" s="1"/>
      <c r="D275" s="109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88"/>
      <c r="B276" s="16"/>
      <c r="C276" s="1"/>
      <c r="D276" s="109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88"/>
      <c r="B277" s="16"/>
      <c r="C277" s="1"/>
      <c r="D277" s="109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88"/>
      <c r="B278" s="16"/>
      <c r="C278" s="1"/>
      <c r="D278" s="109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88"/>
      <c r="B279" s="16"/>
      <c r="C279" s="1"/>
      <c r="D279" s="109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88"/>
      <c r="B280" s="16"/>
      <c r="C280" s="1"/>
      <c r="D280" s="109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88"/>
      <c r="B281" s="16"/>
      <c r="C281" s="1"/>
      <c r="D281" s="109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88"/>
      <c r="B282" s="16"/>
      <c r="C282" s="1"/>
      <c r="D282" s="109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88"/>
      <c r="B283" s="16"/>
      <c r="C283" s="1"/>
      <c r="D283" s="109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88"/>
      <c r="B284" s="16"/>
      <c r="C284" s="1"/>
      <c r="D284" s="109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88"/>
      <c r="B285" s="16"/>
      <c r="C285" s="1"/>
      <c r="D285" s="109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88"/>
      <c r="B286" s="16"/>
      <c r="C286" s="1"/>
      <c r="D286" s="109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88"/>
      <c r="B287" s="16"/>
      <c r="C287" s="1"/>
      <c r="D287" s="109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88"/>
      <c r="B288" s="16"/>
      <c r="C288" s="1"/>
      <c r="D288" s="109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88"/>
      <c r="B289" s="16"/>
      <c r="C289" s="1"/>
      <c r="D289" s="109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88"/>
      <c r="B290" s="16"/>
      <c r="C290" s="1"/>
      <c r="D290" s="109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88"/>
      <c r="B291" s="16"/>
      <c r="C291" s="1"/>
      <c r="D291" s="109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88"/>
      <c r="B292" s="16"/>
      <c r="C292" s="1"/>
      <c r="D292" s="109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88"/>
      <c r="B293" s="16"/>
      <c r="C293" s="1"/>
      <c r="D293" s="109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88"/>
      <c r="B294" s="16"/>
      <c r="C294" s="1"/>
      <c r="D294" s="109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88"/>
      <c r="B295" s="16"/>
      <c r="C295" s="1"/>
      <c r="D295" s="109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88"/>
      <c r="B296" s="16"/>
      <c r="C296" s="1"/>
      <c r="D296" s="109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88"/>
      <c r="B297" s="16"/>
      <c r="C297" s="1"/>
      <c r="D297" s="109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88"/>
      <c r="B298" s="16"/>
      <c r="C298" s="1"/>
      <c r="D298" s="109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88"/>
      <c r="B299" s="16"/>
      <c r="C299" s="1"/>
      <c r="D299" s="109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88"/>
      <c r="B300" s="16"/>
      <c r="C300" s="1"/>
      <c r="D300" s="109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88"/>
      <c r="B301" s="16"/>
      <c r="C301" s="1"/>
      <c r="D301" s="109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88"/>
      <c r="B302" s="16"/>
      <c r="C302" s="1"/>
      <c r="D302" s="109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88"/>
      <c r="B303" s="16"/>
      <c r="C303" s="1"/>
      <c r="D303" s="109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88"/>
      <c r="B304" s="16"/>
      <c r="C304" s="1"/>
      <c r="D304" s="109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88"/>
      <c r="B305" s="16"/>
      <c r="C305" s="1"/>
      <c r="D305" s="109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88"/>
      <c r="B306" s="16"/>
      <c r="C306" s="1"/>
      <c r="D306" s="109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88"/>
      <c r="B307" s="16"/>
      <c r="C307" s="1"/>
      <c r="D307" s="109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88"/>
      <c r="B308" s="16"/>
      <c r="C308" s="1"/>
      <c r="D308" s="109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88"/>
      <c r="B309" s="16"/>
      <c r="C309" s="1"/>
      <c r="D309" s="109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88"/>
      <c r="B310" s="16"/>
      <c r="C310" s="1"/>
      <c r="D310" s="109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88"/>
      <c r="B311" s="16"/>
      <c r="C311" s="1"/>
      <c r="D311" s="109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88"/>
      <c r="B312" s="16"/>
      <c r="C312" s="1"/>
      <c r="D312" s="109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88"/>
      <c r="B313" s="16"/>
      <c r="C313" s="1"/>
      <c r="D313" s="109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88"/>
      <c r="B314" s="16"/>
      <c r="C314" s="1"/>
      <c r="D314" s="109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88"/>
      <c r="B315" s="16"/>
      <c r="C315" s="1"/>
      <c r="D315" s="109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88"/>
      <c r="B316" s="16"/>
      <c r="C316" s="1"/>
      <c r="D316" s="109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88"/>
      <c r="B317" s="16"/>
      <c r="C317" s="1"/>
      <c r="D317" s="109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88"/>
      <c r="B318" s="16"/>
      <c r="C318" s="1"/>
      <c r="D318" s="109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88"/>
      <c r="B319" s="16"/>
      <c r="C319" s="1"/>
      <c r="D319" s="109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88"/>
      <c r="B320" s="16"/>
      <c r="C320" s="1"/>
      <c r="D320" s="109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88"/>
      <c r="B321" s="16"/>
      <c r="C321" s="1"/>
      <c r="D321" s="109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88"/>
      <c r="B322" s="16"/>
      <c r="C322" s="1"/>
      <c r="D322" s="109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88"/>
      <c r="B323" s="16"/>
      <c r="C323" s="1"/>
      <c r="D323" s="109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88"/>
      <c r="B324" s="16"/>
      <c r="C324" s="1"/>
      <c r="D324" s="109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88"/>
      <c r="B325" s="16"/>
      <c r="C325" s="1"/>
      <c r="D325" s="109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88"/>
      <c r="B326" s="16"/>
      <c r="C326" s="1"/>
      <c r="D326" s="109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88"/>
      <c r="B327" s="16"/>
      <c r="C327" s="1"/>
      <c r="D327" s="109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88"/>
      <c r="B328" s="16"/>
      <c r="C328" s="1"/>
      <c r="D328" s="109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88"/>
      <c r="B329" s="16"/>
      <c r="C329" s="1"/>
      <c r="D329" s="109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88"/>
      <c r="B330" s="16"/>
      <c r="C330" s="1"/>
      <c r="D330" s="109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88"/>
      <c r="B331" s="16"/>
      <c r="C331" s="1"/>
      <c r="D331" s="109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88"/>
      <c r="B332" s="16"/>
      <c r="C332" s="1"/>
      <c r="D332" s="109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88"/>
      <c r="B333" s="16"/>
      <c r="C333" s="1"/>
      <c r="D333" s="109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88"/>
      <c r="B334" s="16"/>
      <c r="C334" s="1"/>
      <c r="D334" s="109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88"/>
      <c r="B335" s="16"/>
      <c r="C335" s="1"/>
      <c r="D335" s="109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88"/>
      <c r="B336" s="16"/>
      <c r="C336" s="1"/>
      <c r="D336" s="109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88"/>
      <c r="B337" s="16"/>
      <c r="C337" s="1"/>
      <c r="D337" s="109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88"/>
      <c r="B338" s="16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88"/>
      <c r="B339" s="16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88"/>
      <c r="B340" s="16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88"/>
      <c r="B341" s="16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88"/>
      <c r="B342" s="16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88"/>
      <c r="B343" s="16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88"/>
      <c r="B344" s="16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88"/>
      <c r="B345" s="16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88"/>
      <c r="B346" s="16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88"/>
      <c r="B347" s="16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88"/>
      <c r="B348" s="16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88"/>
      <c r="B349" s="16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88"/>
      <c r="B350" s="16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88"/>
      <c r="B351" s="16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88"/>
      <c r="B352" s="16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88"/>
      <c r="B353" s="16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88"/>
      <c r="B354" s="16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88"/>
      <c r="B355" s="16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88"/>
      <c r="B356" s="16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88"/>
      <c r="B357" s="16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88"/>
      <c r="B358" s="16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88"/>
      <c r="B359" s="16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88"/>
      <c r="B360" s="16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88"/>
      <c r="B361" s="16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88"/>
      <c r="B362" s="16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88"/>
      <c r="B363" s="16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88"/>
      <c r="B364" s="16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88"/>
      <c r="B365" s="16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88"/>
      <c r="B366" s="16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88"/>
      <c r="B367" s="16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88"/>
      <c r="B368" s="16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88"/>
      <c r="B369" s="16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88"/>
      <c r="B370" s="16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88"/>
      <c r="B371" s="16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88"/>
      <c r="B372" s="16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88"/>
      <c r="B373" s="16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88"/>
      <c r="B374" s="16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88"/>
      <c r="B375" s="16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88"/>
      <c r="B376" s="16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88"/>
      <c r="B377" s="16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88"/>
      <c r="B378" s="16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88"/>
      <c r="B379" s="16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88"/>
      <c r="B380" s="16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88"/>
      <c r="B381" s="16"/>
      <c r="C381" s="1"/>
      <c r="D381" s="1"/>
      <c r="E381" s="1"/>
      <c r="F381" s="1"/>
      <c r="G381" s="1"/>
      <c r="H381" s="1"/>
      <c r="I381" s="1"/>
      <c r="J381" s="1"/>
      <c r="K381" s="1"/>
      <c r="L381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User</cp:lastModifiedBy>
  <cp:lastPrinted>2021-10-26T09:06:26Z</cp:lastPrinted>
  <dcterms:created xsi:type="dcterms:W3CDTF">2013-09-11T11:00:21Z</dcterms:created>
  <dcterms:modified xsi:type="dcterms:W3CDTF">2021-11-17T18:42:40Z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